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Files Article Oued Souf Hydrology Journal\Hydrology and earth systeme science\First article\Article\Excel preprint\"/>
    </mc:Choice>
  </mc:AlternateContent>
  <bookViews>
    <workbookView xWindow="0" yWindow="0" windowWidth="20490" windowHeight="7755" firstSheet="4" activeTab="4"/>
  </bookViews>
  <sheets>
    <sheet name="ACP_HID" sheetId="3" state="hidden" r:id="rId1"/>
    <sheet name="ACP_HID1" sheetId="4" state="hidden" r:id="rId2"/>
    <sheet name="PCA_HID" sheetId="13" state="hidden" r:id="rId3"/>
    <sheet name="PCA_HID1" sheetId="14" state="hidden" r:id="rId4"/>
    <sheet name="Origin Data" sheetId="15" r:id="rId5"/>
    <sheet name="AHC_HID" sheetId="17" state="hidden" r:id="rId6"/>
    <sheet name="AHC_HID1" sheetId="18" state="hidden" r:id="rId7"/>
    <sheet name="AHC_HID2" sheetId="20" state="hidden" r:id="rId8"/>
    <sheet name="AHC_HID3" sheetId="21" state="hidden" r:id="rId9"/>
    <sheet name="AHC1_HID" sheetId="23" state="hidden" r:id="rId10"/>
    <sheet name="AHC1_HID1" sheetId="24" state="hidden" r:id="rId11"/>
    <sheet name="AHC2_HID" sheetId="26" state="hidden" r:id="rId12"/>
    <sheet name="AHC2_HID1" sheetId="27" state="hidden" r:id="rId13"/>
    <sheet name="AHC3_HID" sheetId="29" state="hidden" r:id="rId14"/>
    <sheet name="AHC3_HID1" sheetId="30" state="hidden" r:id="rId15"/>
    <sheet name="AHC chemical elements" sheetId="28" r:id="rId16"/>
    <sheet name="AHC water samples" sheetId="25" r:id="rId17"/>
    <sheet name="water groups Min MAx Mean" sheetId="31" r:id="rId18"/>
    <sheet name="PCA  data" sheetId="33" r:id="rId19"/>
    <sheet name="PCA_HID2" sheetId="35" state="hidden" r:id="rId20"/>
    <sheet name="PCA_HID3" sheetId="36" state="hidden" r:id="rId21"/>
    <sheet name="PCA" sheetId="34" r:id="rId22"/>
    <sheet name="WQI" sheetId="37" r:id="rId23"/>
    <sheet name="Binary diagrams" sheetId="38" r:id="rId24"/>
  </sheets>
  <externalReferences>
    <externalReference r:id="rId25"/>
  </externalReferences>
  <definedNames>
    <definedName name="xcir1" localSheetId="21" hidden="1">-3.1415926536+(ROW(OFFSET(PCA!$B$1,0,0,500,1))-1)*0.0125915537</definedName>
    <definedName name="xcir1" hidden="1">-3.1415926536+(ROW(OFFSET(#REF!,0,0,500,1))-1)*0.0125915537</definedName>
    <definedName name="xcir2" localSheetId="21" hidden="1">-3.1415926536+(ROW(OFFSET(PCA!$B$1,0,0,500,1))-1)*0.0125915537</definedName>
    <definedName name="xcir2" hidden="1">-3.1415926536+(ROW(OFFSET(#REF!,0,0,500,1))-1)*0.0125915537</definedName>
    <definedName name="ycir1" localSheetId="21" hidden="1">1*COS(PCA!xcir1)+0</definedName>
    <definedName name="ycir1" hidden="1">1*COS([0]!xcir1)+0</definedName>
    <definedName name="ycir2" localSheetId="21" hidden="1">1*COS(PCA!xcir2)+0</definedName>
    <definedName name="ycir2" hidden="1">1*COS([0]!xcir2)+0</definedName>
    <definedName name="yycir1" localSheetId="21" hidden="1">1*SIN(PCA!xcir1)+0+0*COS(PCA!xcir1)</definedName>
    <definedName name="yycir1" hidden="1">1*SIN([0]!xcir1)+0+0*COS([0]!xcir1)</definedName>
    <definedName name="yycir2" localSheetId="21" hidden="1">1*SIN(PCA!xcir2)+0+0*COS(PCA!xcir2)</definedName>
    <definedName name="yycir2" hidden="1">1*SIN([0]!xcir2)+0+0*COS([0]!xcir2)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" i="37" l="1"/>
  <c r="AJ26" i="38" l="1"/>
  <c r="AH26" i="38"/>
  <c r="AI26" i="38" s="1"/>
  <c r="P26" i="38"/>
  <c r="O26" i="38"/>
  <c r="N26" i="38"/>
  <c r="M26" i="38"/>
  <c r="L26" i="38"/>
  <c r="AJ25" i="38"/>
  <c r="AH25" i="38"/>
  <c r="AI25" i="38" s="1"/>
  <c r="P25" i="38"/>
  <c r="O25" i="38"/>
  <c r="N25" i="38"/>
  <c r="M25" i="38"/>
  <c r="L25" i="38"/>
  <c r="AJ24" i="38"/>
  <c r="AH24" i="38"/>
  <c r="AI24" i="38" s="1"/>
  <c r="P24" i="38"/>
  <c r="O24" i="38"/>
  <c r="N24" i="38"/>
  <c r="M24" i="38"/>
  <c r="L24" i="38"/>
  <c r="AJ23" i="38"/>
  <c r="AH23" i="38"/>
  <c r="AI23" i="38" s="1"/>
  <c r="P23" i="38"/>
  <c r="O23" i="38"/>
  <c r="N23" i="38"/>
  <c r="M23" i="38"/>
  <c r="L23" i="38"/>
  <c r="AJ22" i="38"/>
  <c r="AH22" i="38"/>
  <c r="AI22" i="38" s="1"/>
  <c r="P22" i="38"/>
  <c r="O22" i="38"/>
  <c r="N22" i="38"/>
  <c r="M22" i="38"/>
  <c r="L22" i="38"/>
  <c r="AJ21" i="38"/>
  <c r="AH21" i="38"/>
  <c r="AI21" i="38" s="1"/>
  <c r="P21" i="38"/>
  <c r="O21" i="38"/>
  <c r="N21" i="38"/>
  <c r="M21" i="38"/>
  <c r="L21" i="38"/>
  <c r="AJ20" i="38"/>
  <c r="AH20" i="38"/>
  <c r="AI20" i="38" s="1"/>
  <c r="P20" i="38"/>
  <c r="O20" i="38"/>
  <c r="N20" i="38"/>
  <c r="M20" i="38"/>
  <c r="L20" i="38"/>
  <c r="AJ19" i="38"/>
  <c r="AH19" i="38"/>
  <c r="AI19" i="38" s="1"/>
  <c r="P19" i="38"/>
  <c r="O19" i="38"/>
  <c r="N19" i="38"/>
  <c r="M19" i="38"/>
  <c r="L19" i="38"/>
  <c r="AJ18" i="38"/>
  <c r="AH18" i="38"/>
  <c r="AI18" i="38" s="1"/>
  <c r="P18" i="38"/>
  <c r="O18" i="38"/>
  <c r="N18" i="38"/>
  <c r="M18" i="38"/>
  <c r="L18" i="38"/>
  <c r="AJ17" i="38"/>
  <c r="AH17" i="38"/>
  <c r="AI17" i="38" s="1"/>
  <c r="P17" i="38"/>
  <c r="O17" i="38"/>
  <c r="N17" i="38"/>
  <c r="M17" i="38"/>
  <c r="L17" i="38"/>
  <c r="AJ16" i="38"/>
  <c r="AH16" i="38"/>
  <c r="AI16" i="38" s="1"/>
  <c r="P16" i="38"/>
  <c r="O16" i="38"/>
  <c r="N16" i="38"/>
  <c r="M16" i="38"/>
  <c r="L16" i="38"/>
  <c r="AJ15" i="38"/>
  <c r="AH15" i="38"/>
  <c r="AI15" i="38" s="1"/>
  <c r="P15" i="38"/>
  <c r="O15" i="38"/>
  <c r="N15" i="38"/>
  <c r="M15" i="38"/>
  <c r="L15" i="38"/>
  <c r="AJ14" i="38"/>
  <c r="AH14" i="38"/>
  <c r="AI14" i="38" s="1"/>
  <c r="P14" i="38"/>
  <c r="O14" i="38"/>
  <c r="N14" i="38"/>
  <c r="M14" i="38"/>
  <c r="L14" i="38"/>
  <c r="AJ13" i="38"/>
  <c r="AH13" i="38"/>
  <c r="AI13" i="38" s="1"/>
  <c r="P13" i="38"/>
  <c r="O13" i="38"/>
  <c r="N13" i="38"/>
  <c r="M13" i="38"/>
  <c r="L13" i="38"/>
  <c r="AJ12" i="38"/>
  <c r="AH12" i="38"/>
  <c r="AI12" i="38" s="1"/>
  <c r="P12" i="38"/>
  <c r="O12" i="38"/>
  <c r="N12" i="38"/>
  <c r="M12" i="38"/>
  <c r="L12" i="38"/>
  <c r="AJ11" i="38"/>
  <c r="AH11" i="38"/>
  <c r="AI11" i="38" s="1"/>
  <c r="P11" i="38"/>
  <c r="O11" i="38"/>
  <c r="N11" i="38"/>
  <c r="M11" i="38"/>
  <c r="L11" i="38"/>
  <c r="AJ10" i="38"/>
  <c r="AH10" i="38"/>
  <c r="AI10" i="38" s="1"/>
  <c r="P10" i="38"/>
  <c r="O10" i="38"/>
  <c r="N10" i="38"/>
  <c r="M10" i="38"/>
  <c r="L10" i="38"/>
  <c r="AJ9" i="38"/>
  <c r="AH9" i="38"/>
  <c r="AI9" i="38" s="1"/>
  <c r="P9" i="38"/>
  <c r="O9" i="38"/>
  <c r="N9" i="38"/>
  <c r="M9" i="38"/>
  <c r="L9" i="38"/>
  <c r="AJ8" i="38"/>
  <c r="AH8" i="38"/>
  <c r="AI8" i="38" s="1"/>
  <c r="P8" i="38"/>
  <c r="O8" i="38"/>
  <c r="N8" i="38"/>
  <c r="M8" i="38"/>
  <c r="L8" i="38"/>
  <c r="AJ7" i="38"/>
  <c r="AH7" i="38"/>
  <c r="AI7" i="38" s="1"/>
  <c r="P7" i="38"/>
  <c r="O7" i="38"/>
  <c r="N7" i="38"/>
  <c r="M7" i="38"/>
  <c r="L7" i="38"/>
  <c r="AJ6" i="38"/>
  <c r="AH6" i="38"/>
  <c r="AI6" i="38" s="1"/>
  <c r="P6" i="38"/>
  <c r="O6" i="38"/>
  <c r="N6" i="38"/>
  <c r="M6" i="38"/>
  <c r="L6" i="38"/>
  <c r="AJ5" i="38"/>
  <c r="AH5" i="38"/>
  <c r="AI5" i="38" s="1"/>
  <c r="P5" i="38"/>
  <c r="O5" i="38"/>
  <c r="N5" i="38"/>
  <c r="M5" i="38"/>
  <c r="L5" i="38"/>
  <c r="AJ4" i="38"/>
  <c r="AH4" i="38"/>
  <c r="AI4" i="38" s="1"/>
  <c r="P4" i="38"/>
  <c r="O4" i="38"/>
  <c r="N4" i="38"/>
  <c r="M4" i="38"/>
  <c r="L4" i="38"/>
  <c r="AJ3" i="38"/>
  <c r="AH3" i="38"/>
  <c r="AI3" i="38" s="1"/>
  <c r="P3" i="38"/>
  <c r="O3" i="38"/>
  <c r="N3" i="38"/>
  <c r="M3" i="38"/>
  <c r="L3" i="38"/>
  <c r="AJ2" i="38"/>
  <c r="AH2" i="38"/>
  <c r="AI2" i="38" s="1"/>
  <c r="P2" i="38"/>
  <c r="O2" i="38"/>
  <c r="N2" i="38"/>
  <c r="M2" i="38"/>
  <c r="L2" i="38"/>
  <c r="AJ32" i="37"/>
  <c r="AI32" i="37"/>
  <c r="AF32" i="37"/>
  <c r="AE32" i="37"/>
  <c r="AA32" i="37"/>
  <c r="Z32" i="37"/>
  <c r="AK32" i="37" s="1"/>
  <c r="Y32" i="37"/>
  <c r="X32" i="37"/>
  <c r="W32" i="37"/>
  <c r="AH32" i="37" s="1"/>
  <c r="V32" i="37"/>
  <c r="AG32" i="37" s="1"/>
  <c r="U32" i="37"/>
  <c r="T32" i="37"/>
  <c r="S32" i="37"/>
  <c r="AD32" i="37" s="1"/>
  <c r="R32" i="37"/>
  <c r="AC32" i="37" s="1"/>
  <c r="P32" i="37"/>
  <c r="AK31" i="37"/>
  <c r="AH31" i="37"/>
  <c r="AG31" i="37"/>
  <c r="AD31" i="37"/>
  <c r="AL31" i="37" s="1"/>
  <c r="AN31" i="37" s="1"/>
  <c r="AC31" i="37"/>
  <c r="Z31" i="37"/>
  <c r="Y31" i="37"/>
  <c r="AJ31" i="37" s="1"/>
  <c r="X31" i="37"/>
  <c r="AI31" i="37" s="1"/>
  <c r="W31" i="37"/>
  <c r="V31" i="37"/>
  <c r="U31" i="37"/>
  <c r="AF31" i="37" s="1"/>
  <c r="T31" i="37"/>
  <c r="AE31" i="37" s="1"/>
  <c r="S31" i="37"/>
  <c r="R31" i="37"/>
  <c r="P31" i="37"/>
  <c r="AA31" i="37" s="1"/>
  <c r="AJ30" i="37"/>
  <c r="AI30" i="37"/>
  <c r="AF30" i="37"/>
  <c r="AE30" i="37"/>
  <c r="AA30" i="37"/>
  <c r="Z30" i="37"/>
  <c r="AK30" i="37" s="1"/>
  <c r="Y30" i="37"/>
  <c r="X30" i="37"/>
  <c r="W30" i="37"/>
  <c r="AH30" i="37" s="1"/>
  <c r="V30" i="37"/>
  <c r="AG30" i="37" s="1"/>
  <c r="U30" i="37"/>
  <c r="T30" i="37"/>
  <c r="S30" i="37"/>
  <c r="AD30" i="37" s="1"/>
  <c r="R30" i="37"/>
  <c r="AC30" i="37" s="1"/>
  <c r="P30" i="37"/>
  <c r="AH29" i="37"/>
  <c r="AD29" i="37"/>
  <c r="Z29" i="37"/>
  <c r="AK29" i="37" s="1"/>
  <c r="Y29" i="37"/>
  <c r="AJ29" i="37" s="1"/>
  <c r="X29" i="37"/>
  <c r="AI29" i="37" s="1"/>
  <c r="W29" i="37"/>
  <c r="V29" i="37"/>
  <c r="AG29" i="37" s="1"/>
  <c r="U29" i="37"/>
  <c r="AF29" i="37" s="1"/>
  <c r="T29" i="37"/>
  <c r="AE29" i="37" s="1"/>
  <c r="S29" i="37"/>
  <c r="R29" i="37"/>
  <c r="AC29" i="37" s="1"/>
  <c r="P29" i="37"/>
  <c r="AA29" i="37" s="1"/>
  <c r="AJ28" i="37"/>
  <c r="AG28" i="37"/>
  <c r="AF28" i="37"/>
  <c r="AE28" i="37"/>
  <c r="AC28" i="37"/>
  <c r="AA28" i="37"/>
  <c r="Z28" i="37"/>
  <c r="AK28" i="37" s="1"/>
  <c r="Y28" i="37"/>
  <c r="X28" i="37"/>
  <c r="AI28" i="37" s="1"/>
  <c r="W28" i="37"/>
  <c r="AH28" i="37" s="1"/>
  <c r="V28" i="37"/>
  <c r="U28" i="37"/>
  <c r="T28" i="37"/>
  <c r="S28" i="37"/>
  <c r="AD28" i="37" s="1"/>
  <c r="R28" i="37"/>
  <c r="P28" i="37"/>
  <c r="AH27" i="37"/>
  <c r="AD27" i="37"/>
  <c r="Z27" i="37"/>
  <c r="AK27" i="37" s="1"/>
  <c r="Y27" i="37"/>
  <c r="AJ27" i="37" s="1"/>
  <c r="X27" i="37"/>
  <c r="AI27" i="37" s="1"/>
  <c r="W27" i="37"/>
  <c r="V27" i="37"/>
  <c r="AG27" i="37" s="1"/>
  <c r="U27" i="37"/>
  <c r="AF27" i="37" s="1"/>
  <c r="T27" i="37"/>
  <c r="AE27" i="37" s="1"/>
  <c r="S27" i="37"/>
  <c r="R27" i="37"/>
  <c r="AC27" i="37" s="1"/>
  <c r="P27" i="37"/>
  <c r="AA27" i="37" s="1"/>
  <c r="AJ26" i="37"/>
  <c r="AG26" i="37"/>
  <c r="AF26" i="37"/>
  <c r="AA26" i="37"/>
  <c r="Z26" i="37"/>
  <c r="AK26" i="37" s="1"/>
  <c r="Y26" i="37"/>
  <c r="X26" i="37"/>
  <c r="AI26" i="37" s="1"/>
  <c r="W26" i="37"/>
  <c r="AH26" i="37" s="1"/>
  <c r="V26" i="37"/>
  <c r="U26" i="37"/>
  <c r="T26" i="37"/>
  <c r="AE26" i="37" s="1"/>
  <c r="S26" i="37"/>
  <c r="AD26" i="37" s="1"/>
  <c r="R26" i="37"/>
  <c r="AC26" i="37" s="1"/>
  <c r="P26" i="37"/>
  <c r="AH25" i="37"/>
  <c r="AD25" i="37"/>
  <c r="Z25" i="37"/>
  <c r="AK25" i="37" s="1"/>
  <c r="Y25" i="37"/>
  <c r="AJ25" i="37" s="1"/>
  <c r="X25" i="37"/>
  <c r="AI25" i="37" s="1"/>
  <c r="W25" i="37"/>
  <c r="V25" i="37"/>
  <c r="AG25" i="37" s="1"/>
  <c r="U25" i="37"/>
  <c r="AF25" i="37" s="1"/>
  <c r="T25" i="37"/>
  <c r="AE25" i="37" s="1"/>
  <c r="S25" i="37"/>
  <c r="R25" i="37"/>
  <c r="AC25" i="37" s="1"/>
  <c r="AL25" i="37" s="1"/>
  <c r="AN25" i="37" s="1"/>
  <c r="P25" i="37"/>
  <c r="AA25" i="37" s="1"/>
  <c r="AJ24" i="37"/>
  <c r="AG24" i="37"/>
  <c r="AF24" i="37"/>
  <c r="AE24" i="37"/>
  <c r="AC24" i="37"/>
  <c r="AA24" i="37"/>
  <c r="Z24" i="37"/>
  <c r="AK24" i="37" s="1"/>
  <c r="Y24" i="37"/>
  <c r="X24" i="37"/>
  <c r="AI24" i="37" s="1"/>
  <c r="W24" i="37"/>
  <c r="AH24" i="37" s="1"/>
  <c r="V24" i="37"/>
  <c r="U24" i="37"/>
  <c r="T24" i="37"/>
  <c r="S24" i="37"/>
  <c r="AD24" i="37" s="1"/>
  <c r="R24" i="37"/>
  <c r="P24" i="37"/>
  <c r="AH23" i="37"/>
  <c r="AD23" i="37"/>
  <c r="Z23" i="37"/>
  <c r="AK23" i="37" s="1"/>
  <c r="Y23" i="37"/>
  <c r="AJ23" i="37" s="1"/>
  <c r="X23" i="37"/>
  <c r="AI23" i="37" s="1"/>
  <c r="W23" i="37"/>
  <c r="V23" i="37"/>
  <c r="AG23" i="37" s="1"/>
  <c r="U23" i="37"/>
  <c r="AF23" i="37" s="1"/>
  <c r="T23" i="37"/>
  <c r="AE23" i="37" s="1"/>
  <c r="S23" i="37"/>
  <c r="R23" i="37"/>
  <c r="AC23" i="37" s="1"/>
  <c r="AL23" i="37" s="1"/>
  <c r="AN23" i="37" s="1"/>
  <c r="P23" i="37"/>
  <c r="AA23" i="37" s="1"/>
  <c r="AJ22" i="37"/>
  <c r="AG22" i="37"/>
  <c r="AF22" i="37"/>
  <c r="AE22" i="37"/>
  <c r="AA22" i="37"/>
  <c r="Z22" i="37"/>
  <c r="AK22" i="37" s="1"/>
  <c r="Y22" i="37"/>
  <c r="X22" i="37"/>
  <c r="AI22" i="37" s="1"/>
  <c r="W22" i="37"/>
  <c r="AH22" i="37" s="1"/>
  <c r="V22" i="37"/>
  <c r="U22" i="37"/>
  <c r="T22" i="37"/>
  <c r="S22" i="37"/>
  <c r="AD22" i="37" s="1"/>
  <c r="R22" i="37"/>
  <c r="AC22" i="37" s="1"/>
  <c r="P22" i="37"/>
  <c r="AH21" i="37"/>
  <c r="AD21" i="37"/>
  <c r="Z21" i="37"/>
  <c r="AK21" i="37" s="1"/>
  <c r="Y21" i="37"/>
  <c r="AJ21" i="37" s="1"/>
  <c r="X21" i="37"/>
  <c r="AI21" i="37" s="1"/>
  <c r="W21" i="37"/>
  <c r="V21" i="37"/>
  <c r="AG21" i="37" s="1"/>
  <c r="U21" i="37"/>
  <c r="AF21" i="37" s="1"/>
  <c r="T21" i="37"/>
  <c r="AE21" i="37" s="1"/>
  <c r="S21" i="37"/>
  <c r="R21" i="37"/>
  <c r="AC21" i="37" s="1"/>
  <c r="AL21" i="37" s="1"/>
  <c r="AN21" i="37" s="1"/>
  <c r="P21" i="37"/>
  <c r="AA21" i="37" s="1"/>
  <c r="AJ20" i="37"/>
  <c r="AG20" i="37"/>
  <c r="AF20" i="37"/>
  <c r="AE20" i="37"/>
  <c r="AA20" i="37"/>
  <c r="Z20" i="37"/>
  <c r="AK20" i="37" s="1"/>
  <c r="Y20" i="37"/>
  <c r="X20" i="37"/>
  <c r="AI20" i="37" s="1"/>
  <c r="W20" i="37"/>
  <c r="AH20" i="37" s="1"/>
  <c r="V20" i="37"/>
  <c r="U20" i="37"/>
  <c r="T20" i="37"/>
  <c r="S20" i="37"/>
  <c r="AD20" i="37" s="1"/>
  <c r="R20" i="37"/>
  <c r="AC20" i="37" s="1"/>
  <c r="P20" i="37"/>
  <c r="AH19" i="37"/>
  <c r="AD19" i="37"/>
  <c r="Z19" i="37"/>
  <c r="AK19" i="37" s="1"/>
  <c r="Y19" i="37"/>
  <c r="AJ19" i="37" s="1"/>
  <c r="X19" i="37"/>
  <c r="AI19" i="37" s="1"/>
  <c r="W19" i="37"/>
  <c r="V19" i="37"/>
  <c r="AG19" i="37" s="1"/>
  <c r="U19" i="37"/>
  <c r="AF19" i="37" s="1"/>
  <c r="T19" i="37"/>
  <c r="AE19" i="37" s="1"/>
  <c r="S19" i="37"/>
  <c r="R19" i="37"/>
  <c r="AC19" i="37" s="1"/>
  <c r="P19" i="37"/>
  <c r="AA19" i="37" s="1"/>
  <c r="AJ18" i="37"/>
  <c r="AG18" i="37"/>
  <c r="AF18" i="37"/>
  <c r="AE18" i="37"/>
  <c r="AA18" i="37"/>
  <c r="Z18" i="37"/>
  <c r="AK18" i="37" s="1"/>
  <c r="Y18" i="37"/>
  <c r="X18" i="37"/>
  <c r="AI18" i="37" s="1"/>
  <c r="W18" i="37"/>
  <c r="AH18" i="37" s="1"/>
  <c r="V18" i="37"/>
  <c r="U18" i="37"/>
  <c r="T18" i="37"/>
  <c r="S18" i="37"/>
  <c r="AD18" i="37" s="1"/>
  <c r="R18" i="37"/>
  <c r="AC18" i="37" s="1"/>
  <c r="P18" i="37"/>
  <c r="AH17" i="37"/>
  <c r="AD17" i="37"/>
  <c r="Z17" i="37"/>
  <c r="AK17" i="37" s="1"/>
  <c r="Y17" i="37"/>
  <c r="AJ17" i="37" s="1"/>
  <c r="X17" i="37"/>
  <c r="AI17" i="37" s="1"/>
  <c r="W17" i="37"/>
  <c r="V17" i="37"/>
  <c r="AG17" i="37" s="1"/>
  <c r="U17" i="37"/>
  <c r="AF17" i="37" s="1"/>
  <c r="T17" i="37"/>
  <c r="AE17" i="37" s="1"/>
  <c r="S17" i="37"/>
  <c r="R17" i="37"/>
  <c r="AC17" i="37" s="1"/>
  <c r="P17" i="37"/>
  <c r="AA17" i="37" s="1"/>
  <c r="AJ16" i="37"/>
  <c r="AG16" i="37"/>
  <c r="AF16" i="37"/>
  <c r="AE16" i="37"/>
  <c r="AA16" i="37"/>
  <c r="Z16" i="37"/>
  <c r="AK16" i="37" s="1"/>
  <c r="Y16" i="37"/>
  <c r="X16" i="37"/>
  <c r="AI16" i="37" s="1"/>
  <c r="W16" i="37"/>
  <c r="AH16" i="37" s="1"/>
  <c r="V16" i="37"/>
  <c r="U16" i="37"/>
  <c r="T16" i="37"/>
  <c r="S16" i="37"/>
  <c r="AD16" i="37" s="1"/>
  <c r="R16" i="37"/>
  <c r="AC16" i="37" s="1"/>
  <c r="P16" i="37"/>
  <c r="AH15" i="37"/>
  <c r="AD15" i="37"/>
  <c r="Z15" i="37"/>
  <c r="AK15" i="37" s="1"/>
  <c r="Y15" i="37"/>
  <c r="AJ15" i="37" s="1"/>
  <c r="X15" i="37"/>
  <c r="AI15" i="37" s="1"/>
  <c r="W15" i="37"/>
  <c r="V15" i="37"/>
  <c r="AG15" i="37" s="1"/>
  <c r="U15" i="37"/>
  <c r="AF15" i="37" s="1"/>
  <c r="T15" i="37"/>
  <c r="AE15" i="37" s="1"/>
  <c r="S15" i="37"/>
  <c r="R15" i="37"/>
  <c r="AC15" i="37" s="1"/>
  <c r="AL15" i="37" s="1"/>
  <c r="AN15" i="37" s="1"/>
  <c r="P15" i="37"/>
  <c r="AA15" i="37" s="1"/>
  <c r="AJ14" i="37"/>
  <c r="AG14" i="37"/>
  <c r="AF14" i="37"/>
  <c r="AE14" i="37"/>
  <c r="AA14" i="37"/>
  <c r="Z14" i="37"/>
  <c r="AK14" i="37" s="1"/>
  <c r="Y14" i="37"/>
  <c r="X14" i="37"/>
  <c r="AI14" i="37" s="1"/>
  <c r="W14" i="37"/>
  <c r="AH14" i="37" s="1"/>
  <c r="V14" i="37"/>
  <c r="U14" i="37"/>
  <c r="T14" i="37"/>
  <c r="S14" i="37"/>
  <c r="AD14" i="37" s="1"/>
  <c r="R14" i="37"/>
  <c r="AC14" i="37" s="1"/>
  <c r="P14" i="37"/>
  <c r="AH13" i="37"/>
  <c r="AD13" i="37"/>
  <c r="Z13" i="37"/>
  <c r="AK13" i="37" s="1"/>
  <c r="Y13" i="37"/>
  <c r="AJ13" i="37" s="1"/>
  <c r="X13" i="37"/>
  <c r="AI13" i="37" s="1"/>
  <c r="W13" i="37"/>
  <c r="V13" i="37"/>
  <c r="AG13" i="37" s="1"/>
  <c r="U13" i="37"/>
  <c r="AF13" i="37" s="1"/>
  <c r="T13" i="37"/>
  <c r="AE13" i="37" s="1"/>
  <c r="S13" i="37"/>
  <c r="R13" i="37"/>
  <c r="AC13" i="37" s="1"/>
  <c r="AL13" i="37" s="1"/>
  <c r="AN13" i="37" s="1"/>
  <c r="P13" i="37"/>
  <c r="AA13" i="37" s="1"/>
  <c r="AJ12" i="37"/>
  <c r="AG12" i="37"/>
  <c r="AF12" i="37"/>
  <c r="AE12" i="37"/>
  <c r="AA12" i="37"/>
  <c r="Z12" i="37"/>
  <c r="AK12" i="37" s="1"/>
  <c r="Y12" i="37"/>
  <c r="X12" i="37"/>
  <c r="AI12" i="37" s="1"/>
  <c r="W12" i="37"/>
  <c r="AH12" i="37" s="1"/>
  <c r="V12" i="37"/>
  <c r="U12" i="37"/>
  <c r="T12" i="37"/>
  <c r="S12" i="37"/>
  <c r="AD12" i="37" s="1"/>
  <c r="R12" i="37"/>
  <c r="AC12" i="37" s="1"/>
  <c r="P12" i="37"/>
  <c r="AH11" i="37"/>
  <c r="AD11" i="37"/>
  <c r="Z11" i="37"/>
  <c r="AK11" i="37" s="1"/>
  <c r="Y11" i="37"/>
  <c r="AJ11" i="37" s="1"/>
  <c r="X11" i="37"/>
  <c r="AI11" i="37" s="1"/>
  <c r="W11" i="37"/>
  <c r="V11" i="37"/>
  <c r="AG11" i="37" s="1"/>
  <c r="U11" i="37"/>
  <c r="AF11" i="37" s="1"/>
  <c r="T11" i="37"/>
  <c r="AE11" i="37" s="1"/>
  <c r="S11" i="37"/>
  <c r="R11" i="37"/>
  <c r="AC11" i="37" s="1"/>
  <c r="P11" i="37"/>
  <c r="AA11" i="37" s="1"/>
  <c r="AJ10" i="37"/>
  <c r="AG10" i="37"/>
  <c r="AF10" i="37"/>
  <c r="AE10" i="37"/>
  <c r="AA10" i="37"/>
  <c r="Z10" i="37"/>
  <c r="AK10" i="37" s="1"/>
  <c r="Y10" i="37"/>
  <c r="X10" i="37"/>
  <c r="AI10" i="37" s="1"/>
  <c r="W10" i="37"/>
  <c r="AH10" i="37" s="1"/>
  <c r="V10" i="37"/>
  <c r="U10" i="37"/>
  <c r="T10" i="37"/>
  <c r="S10" i="37"/>
  <c r="AD10" i="37" s="1"/>
  <c r="R10" i="37"/>
  <c r="AC10" i="37" s="1"/>
  <c r="P10" i="37"/>
  <c r="AH9" i="37"/>
  <c r="AD9" i="37"/>
  <c r="Z9" i="37"/>
  <c r="AK9" i="37" s="1"/>
  <c r="Y9" i="37"/>
  <c r="AJ9" i="37" s="1"/>
  <c r="X9" i="37"/>
  <c r="AI9" i="37" s="1"/>
  <c r="W9" i="37"/>
  <c r="V9" i="37"/>
  <c r="AG9" i="37" s="1"/>
  <c r="U9" i="37"/>
  <c r="AF9" i="37" s="1"/>
  <c r="T9" i="37"/>
  <c r="AE9" i="37" s="1"/>
  <c r="S9" i="37"/>
  <c r="R9" i="37"/>
  <c r="AC9" i="37" s="1"/>
  <c r="P9" i="37"/>
  <c r="AA9" i="37" s="1"/>
  <c r="AJ8" i="37"/>
  <c r="AG8" i="37"/>
  <c r="AF8" i="37"/>
  <c r="AE8" i="37"/>
  <c r="AA8" i="37"/>
  <c r="Z8" i="37"/>
  <c r="AK8" i="37" s="1"/>
  <c r="Y8" i="37"/>
  <c r="X8" i="37"/>
  <c r="AI8" i="37" s="1"/>
  <c r="W8" i="37"/>
  <c r="AH8" i="37" s="1"/>
  <c r="V8" i="37"/>
  <c r="U8" i="37"/>
  <c r="T8" i="37"/>
  <c r="S8" i="37"/>
  <c r="AD8" i="37" s="1"/>
  <c r="R8" i="37"/>
  <c r="P8" i="37"/>
  <c r="AL27" i="37" l="1"/>
  <c r="AN27" i="37" s="1"/>
  <c r="AL11" i="37"/>
  <c r="AN11" i="37" s="1"/>
  <c r="AL19" i="37"/>
  <c r="AN19" i="37" s="1"/>
  <c r="AL29" i="37"/>
  <c r="AN29" i="37" s="1"/>
  <c r="AL9" i="37"/>
  <c r="AN9" i="37" s="1"/>
  <c r="AL17" i="37"/>
  <c r="AN17" i="37" s="1"/>
  <c r="AL10" i="37"/>
  <c r="AN10" i="37" s="1"/>
  <c r="AL14" i="37"/>
  <c r="AN14" i="37" s="1"/>
  <c r="AL18" i="37"/>
  <c r="AN18" i="37" s="1"/>
  <c r="AL22" i="37"/>
  <c r="AN22" i="37" s="1"/>
  <c r="AL26" i="37"/>
  <c r="AN26" i="37" s="1"/>
  <c r="AL8" i="37"/>
  <c r="AN8" i="37" s="1"/>
  <c r="AL16" i="37"/>
  <c r="AN16" i="37" s="1"/>
  <c r="AL20" i="37"/>
  <c r="AN20" i="37" s="1"/>
  <c r="AL24" i="37"/>
  <c r="AN24" i="37" s="1"/>
  <c r="AL28" i="37"/>
  <c r="AN28" i="37" s="1"/>
  <c r="AL12" i="37"/>
  <c r="AN12" i="37" s="1"/>
  <c r="AL30" i="37"/>
  <c r="AN30" i="37" s="1"/>
  <c r="AL32" i="37"/>
  <c r="AN32" i="37" s="1"/>
  <c r="F17" i="31" l="1"/>
  <c r="F16" i="31"/>
  <c r="F2" i="31" l="1"/>
  <c r="H3" i="31" l="1"/>
  <c r="X27" i="31"/>
  <c r="X26" i="31"/>
  <c r="X25" i="31"/>
  <c r="X24" i="31"/>
  <c r="V27" i="31"/>
  <c r="V26" i="31"/>
  <c r="V25" i="31"/>
  <c r="V24" i="31"/>
  <c r="T27" i="31"/>
  <c r="T26" i="31"/>
  <c r="T25" i="31"/>
  <c r="T24" i="31"/>
  <c r="R27" i="31"/>
  <c r="R26" i="31"/>
  <c r="R25" i="31"/>
  <c r="R24" i="31"/>
  <c r="P27" i="31"/>
  <c r="P26" i="31"/>
  <c r="P25" i="31"/>
  <c r="P24" i="31"/>
  <c r="N27" i="31"/>
  <c r="N26" i="31"/>
  <c r="N25" i="31"/>
  <c r="N24" i="31"/>
  <c r="L27" i="31"/>
  <c r="L26" i="31"/>
  <c r="L25" i="31"/>
  <c r="L24" i="31"/>
  <c r="J27" i="31"/>
  <c r="J26" i="31"/>
  <c r="J25" i="31"/>
  <c r="J24" i="31"/>
  <c r="H27" i="31"/>
  <c r="H26" i="31"/>
  <c r="H25" i="31"/>
  <c r="H24" i="31"/>
  <c r="F27" i="31"/>
  <c r="F26" i="31"/>
  <c r="F25" i="31"/>
  <c r="F24" i="31"/>
  <c r="X19" i="31"/>
  <c r="X18" i="31"/>
  <c r="X17" i="31"/>
  <c r="X16" i="31"/>
  <c r="V19" i="31"/>
  <c r="V18" i="31"/>
  <c r="V17" i="31"/>
  <c r="V16" i="31"/>
  <c r="T19" i="31"/>
  <c r="T18" i="31"/>
  <c r="T17" i="31"/>
  <c r="T16" i="31"/>
  <c r="R19" i="31"/>
  <c r="R18" i="31"/>
  <c r="R17" i="31"/>
  <c r="R16" i="31"/>
  <c r="P19" i="31"/>
  <c r="P18" i="31"/>
  <c r="P17" i="31"/>
  <c r="P16" i="31"/>
  <c r="N19" i="31"/>
  <c r="N18" i="31"/>
  <c r="N17" i="31"/>
  <c r="N16" i="31"/>
  <c r="L19" i="31"/>
  <c r="L18" i="31"/>
  <c r="L17" i="31"/>
  <c r="L16" i="31"/>
  <c r="J19" i="31"/>
  <c r="J18" i="31"/>
  <c r="J17" i="31"/>
  <c r="J16" i="31"/>
  <c r="H19" i="31"/>
  <c r="H18" i="31"/>
  <c r="H17" i="31"/>
  <c r="H16" i="31"/>
  <c r="F19" i="31"/>
  <c r="F18" i="31"/>
  <c r="X2" i="31"/>
  <c r="X5" i="31"/>
  <c r="X4" i="31"/>
  <c r="X3" i="31"/>
  <c r="V5" i="31"/>
  <c r="V4" i="31"/>
  <c r="V3" i="31"/>
  <c r="V2" i="31"/>
  <c r="T5" i="31"/>
  <c r="T4" i="31"/>
  <c r="T3" i="31"/>
  <c r="T2" i="31"/>
  <c r="R5" i="31"/>
  <c r="R4" i="31"/>
  <c r="R3" i="31"/>
  <c r="R2" i="31"/>
  <c r="P5" i="31"/>
  <c r="P4" i="31"/>
  <c r="P3" i="31"/>
  <c r="P2" i="31"/>
  <c r="N5" i="31"/>
  <c r="L5" i="31"/>
  <c r="F5" i="31"/>
  <c r="J4" i="31"/>
  <c r="J5" i="31"/>
  <c r="H5" i="31"/>
  <c r="N4" i="31"/>
  <c r="L4" i="31"/>
  <c r="H4" i="31"/>
  <c r="F4" i="31"/>
  <c r="L2" i="31"/>
  <c r="N3" i="31"/>
  <c r="N2" i="31"/>
  <c r="L3" i="31"/>
  <c r="J3" i="31"/>
  <c r="J2" i="31"/>
  <c r="H2" i="31"/>
  <c r="F3" i="31"/>
</calcChain>
</file>

<file path=xl/sharedStrings.xml><?xml version="1.0" encoding="utf-8"?>
<sst xmlns="http://schemas.openxmlformats.org/spreadsheetml/2006/main" count="1676" uniqueCount="302">
  <si>
    <t>Groupe</t>
  </si>
  <si>
    <t>pH</t>
  </si>
  <si>
    <t>CE</t>
  </si>
  <si>
    <t>Ca</t>
  </si>
  <si>
    <t>Mg</t>
  </si>
  <si>
    <t>Na</t>
  </si>
  <si>
    <t>K</t>
  </si>
  <si>
    <t>Cl</t>
  </si>
  <si>
    <t>SO4</t>
  </si>
  <si>
    <t>NO3</t>
  </si>
  <si>
    <t>HCO3</t>
  </si>
  <si>
    <t>Groupe 1</t>
  </si>
  <si>
    <t>OS02-18</t>
  </si>
  <si>
    <t>OS04-18</t>
  </si>
  <si>
    <t>OS08-18</t>
  </si>
  <si>
    <t>OS10-18</t>
  </si>
  <si>
    <t>OS13-18</t>
  </si>
  <si>
    <t>OS15-18</t>
  </si>
  <si>
    <t>OS27-18</t>
  </si>
  <si>
    <t>OS30-18</t>
  </si>
  <si>
    <t>OS31-18</t>
  </si>
  <si>
    <t>OS32-18</t>
  </si>
  <si>
    <t>OS38-18</t>
  </si>
  <si>
    <t>Groupe 2</t>
  </si>
  <si>
    <t>OS03-18</t>
  </si>
  <si>
    <t>OS06-18</t>
  </si>
  <si>
    <t>OS19-18</t>
  </si>
  <si>
    <t>OS20-18</t>
  </si>
  <si>
    <t>OS21-18</t>
  </si>
  <si>
    <t>OS34-18</t>
  </si>
  <si>
    <t>OS35-18</t>
  </si>
  <si>
    <t>OS37-18</t>
  </si>
  <si>
    <t>OS39-18</t>
  </si>
  <si>
    <t>Groupe 3</t>
  </si>
  <si>
    <t>OS14-18</t>
  </si>
  <si>
    <t>OS17-18</t>
  </si>
  <si>
    <t>OS36-18</t>
  </si>
  <si>
    <t>OS25-18</t>
  </si>
  <si>
    <t>OS33-18</t>
  </si>
  <si>
    <t>Variable</t>
  </si>
  <si>
    <t>Observations</t>
  </si>
  <si>
    <t>Minimum</t>
  </si>
  <si>
    <t>Maximum</t>
  </si>
  <si>
    <t>Variables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</si>
  <si>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</si>
  <si>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</si>
  <si>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</si>
  <si>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</si>
  <si>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</si>
  <si>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</si>
  <si>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</si>
  <si>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</si>
  <si>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</si>
  <si>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</si>
  <si>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 xml:space="preserve"> </t>
  </si>
  <si>
    <t>Observation</t>
  </si>
  <si>
    <t>Obs1</t>
  </si>
  <si>
    <t>Obs2</t>
  </si>
  <si>
    <t>Obs3</t>
  </si>
  <si>
    <t>Obs4</t>
  </si>
  <si>
    <t>Obs5</t>
  </si>
  <si>
    <t>Obs6</t>
  </si>
  <si>
    <t>Obs7</t>
  </si>
  <si>
    <t>Obs8</t>
  </si>
  <si>
    <t>Obs9</t>
  </si>
  <si>
    <t>Obs10</t>
  </si>
  <si>
    <t>Obs11</t>
  </si>
  <si>
    <t>Obs12</t>
  </si>
  <si>
    <t>Obs13</t>
  </si>
  <si>
    <t>Obs14</t>
  </si>
  <si>
    <t>Obs15</t>
  </si>
  <si>
    <t>Obs16</t>
  </si>
  <si>
    <t>Obs17</t>
  </si>
  <si>
    <t>Obs18</t>
  </si>
  <si>
    <t>Obs19</t>
  </si>
  <si>
    <t>Obs20</t>
  </si>
  <si>
    <t>Obs21</t>
  </si>
  <si>
    <t>Obs22</t>
  </si>
  <si>
    <t>Obs23</t>
  </si>
  <si>
    <t>Obs24</t>
  </si>
  <si>
    <t>Obs25</t>
  </si>
  <si>
    <t>D1</t>
  </si>
  <si>
    <t>D2</t>
  </si>
  <si>
    <t>SD</t>
  </si>
  <si>
    <t>Min</t>
  </si>
  <si>
    <t>Max</t>
  </si>
  <si>
    <t>Group 1</t>
  </si>
  <si>
    <t>Group 2</t>
  </si>
  <si>
    <t>Group 3</t>
  </si>
  <si>
    <t>M-P</t>
  </si>
  <si>
    <t>Zgoum 2 Bis</t>
  </si>
  <si>
    <t>Drimini Debila</t>
  </si>
  <si>
    <t>Pont</t>
  </si>
  <si>
    <t>Debila centre Debila</t>
  </si>
  <si>
    <t xml:space="preserve"> Bayada 1 Bis Centre</t>
  </si>
  <si>
    <t>Fouilia 03</t>
  </si>
  <si>
    <t>Oum Zbed</t>
  </si>
  <si>
    <t>Guemar 3 Bab El Guarbi</t>
  </si>
  <si>
    <t xml:space="preserve"> Guemar Demitha</t>
  </si>
  <si>
    <t>Mouih Ouenza F1 01 bis</t>
  </si>
  <si>
    <t>Ourmes 01 Bis</t>
  </si>
  <si>
    <t>Cité 19 mars</t>
  </si>
  <si>
    <t>Chott 1er Nov</t>
  </si>
  <si>
    <t>Teksebt El Gharbia</t>
  </si>
  <si>
    <t>Oued Alanda F01</t>
  </si>
  <si>
    <t>Djedida El Cherkia</t>
  </si>
  <si>
    <t>Merzaka</t>
  </si>
  <si>
    <t>Khobna et Aouissa</t>
  </si>
  <si>
    <t>Kouinine Chikh Echraa</t>
  </si>
  <si>
    <t>Oued Alanda 02</t>
  </si>
  <si>
    <t xml:space="preserve"> Trifaoui</t>
  </si>
  <si>
    <t>APC F6</t>
  </si>
  <si>
    <t xml:space="preserve"> Mouih Ouenza F02</t>
  </si>
  <si>
    <t>400 logts</t>
  </si>
  <si>
    <t xml:space="preserve">El Melia </t>
  </si>
  <si>
    <t>Leghdamsi Baiyada</t>
  </si>
  <si>
    <t>groundwater</t>
  </si>
  <si>
    <t>Sample</t>
  </si>
  <si>
    <t>Nounn</t>
  </si>
  <si>
    <t>PCA type: Pearson (n)</t>
  </si>
  <si>
    <t>Rotation: Varimax / Number of factors = 2</t>
  </si>
  <si>
    <t>Type of biplot: Distance biplot / Coefficient = Automatic</t>
  </si>
  <si>
    <t>Summary statistics:</t>
  </si>
  <si>
    <t>Obs. with missing data</t>
  </si>
  <si>
    <t>Obs. without missing data</t>
  </si>
  <si>
    <t>Mean</t>
  </si>
  <si>
    <t>Std. deviation</t>
  </si>
  <si>
    <t>Correlation matrix (Pearson (n)):</t>
  </si>
  <si>
    <t>Principal Component Analysis:</t>
  </si>
  <si>
    <t>Eigenvalues:</t>
  </si>
  <si>
    <t>Eigenvalue</t>
  </si>
  <si>
    <t>Variability (%)</t>
  </si>
  <si>
    <t>Cumulative %</t>
  </si>
  <si>
    <t>Eigenvectors:</t>
  </si>
  <si>
    <t>Factor loadings:</t>
  </si>
  <si>
    <t>Correlations between variables and factors:</t>
  </si>
  <si>
    <t>Contribution of the variables (%):</t>
  </si>
  <si>
    <t>Squared cosines of the variables:</t>
  </si>
  <si>
    <t>Values in bold correspond for each variable to the factor for which the squared cosine is the largest</t>
  </si>
  <si>
    <t>Factor scores:</t>
  </si>
  <si>
    <t>Contribution of the observations (%):</t>
  </si>
  <si>
    <t>Squared cosines of the observations:</t>
  </si>
  <si>
    <t>Values in bold correspond for each observation to the factor for which the squared cosine is the largest</t>
  </si>
  <si>
    <t>Results after the Varimax rotation:</t>
  </si>
  <si>
    <t>Rotation matrix:</t>
  </si>
  <si>
    <t>Percentage of variance after Varimax rotation:</t>
  </si>
  <si>
    <t>Factor loadings after Varimax rotation:</t>
  </si>
  <si>
    <t>Correlations between variables and factors after Varimax rotation:</t>
  </si>
  <si>
    <t>Contribution of the variables (%) after Varimax rotation:</t>
  </si>
  <si>
    <t>Squared cosines of the variables after Varimax rotation:</t>
  </si>
  <si>
    <t>Component score coefficients after Varimax rotation:</t>
  </si>
  <si>
    <t>Factor scores after Varimax rotation:</t>
  </si>
  <si>
    <t>Squared cosines of the observations after Varimax rotation:</t>
  </si>
  <si>
    <t>Cluster columns</t>
  </si>
  <si>
    <t>Similarity: Pearson correlation coefficient</t>
  </si>
  <si>
    <t>Agglomeration method: Unweighted pair-group average</t>
  </si>
  <si>
    <t>Center: Yes</t>
  </si>
  <si>
    <t>Reduce: No</t>
  </si>
  <si>
    <t>Truncation: Automatic</t>
  </si>
  <si>
    <t>Proximity matrix (Pearson correlation coefficient):</t>
  </si>
  <si>
    <t>Node statistics:</t>
  </si>
  <si>
    <t>Node</t>
  </si>
  <si>
    <t>Level</t>
  </si>
  <si>
    <t>Weight</t>
  </si>
  <si>
    <t>Objects</t>
  </si>
  <si>
    <t>Left son</t>
  </si>
  <si>
    <t>Right son</t>
  </si>
  <si>
    <t>Variance decomposition for the optimal classification:</t>
  </si>
  <si>
    <t>Absolute</t>
  </si>
  <si>
    <t>Percent</t>
  </si>
  <si>
    <t>Within-class</t>
  </si>
  <si>
    <t>Between-classes</t>
  </si>
  <si>
    <t>Total</t>
  </si>
  <si>
    <t>Class centroids:</t>
  </si>
  <si>
    <t>Class</t>
  </si>
  <si>
    <t>Distances between the class centroids:</t>
  </si>
  <si>
    <t>1</t>
  </si>
  <si>
    <t>2</t>
  </si>
  <si>
    <t>3</t>
  </si>
  <si>
    <t>Central objects:</t>
  </si>
  <si>
    <t>Distances between the central objects:</t>
  </si>
  <si>
    <t>Results by class:</t>
  </si>
  <si>
    <t>Sum of weights</t>
  </si>
  <si>
    <t>Within-class variance</t>
  </si>
  <si>
    <t>Minimum distance to centroid</t>
  </si>
  <si>
    <t>Average distance to centroid</t>
  </si>
  <si>
    <t>Maximum distance to centroid</t>
  </si>
  <si>
    <t>Results by object:</t>
  </si>
  <si>
    <t>4</t>
  </si>
  <si>
    <t>5</t>
  </si>
  <si>
    <t>6</t>
  </si>
  <si>
    <t>7</t>
  </si>
  <si>
    <t>8</t>
  </si>
  <si>
    <t>1 (pH)</t>
  </si>
  <si>
    <t>2 (Cl)</t>
  </si>
  <si>
    <t>3 (Ca)</t>
  </si>
  <si>
    <t>4 (Mg)</t>
  </si>
  <si>
    <t>5 (K)</t>
  </si>
  <si>
    <t>6 (SO4)</t>
  </si>
  <si>
    <t>7 (NO3)</t>
  </si>
  <si>
    <t>8 (HCO3)</t>
  </si>
  <si>
    <t>Cluster rows</t>
  </si>
  <si>
    <t>1 (Obs2)</t>
  </si>
  <si>
    <t>2 (Obs10)</t>
  </si>
  <si>
    <t>3 (Obs18)</t>
  </si>
  <si>
    <t>XLSTAT 2013.2.04 - Agglomerative hierarchical clustering (AHC) - on 02/06/2020 at 15:24:15</t>
  </si>
  <si>
    <t>Observations/variables table: Workbook = CHA Oued souf data 2018.xlsx / Sheet = Origin Data for CHA  / Range = 'Origin Data for CHA '!$E$1:$N$26 / 25 rows and 10 columns</t>
  </si>
  <si>
    <t>XLSTAT 2013.2.04 - Agglomerative hierarchical clustering (AHC) - on 02/06/2020 at 15:25:27</t>
  </si>
  <si>
    <t>EC</t>
  </si>
  <si>
    <t>XLSTAT 2013.2.04 - Principal Component Analysis (PCA) - on 02/06/2020 at 19:10:34</t>
  </si>
  <si>
    <t>Observations/variables table: Workbook = CHA Oued souf data 2018.xlsx / Sheet = ACP data / Range = 'ACP data'!$E$1:$N$26 / 25 rows and 10 columns</t>
  </si>
  <si>
    <t>WQI value</t>
  </si>
  <si>
    <t>Water quality status</t>
  </si>
  <si>
    <t>Excellent</t>
  </si>
  <si>
    <t>&lt;50</t>
  </si>
  <si>
    <t>Good</t>
  </si>
  <si>
    <t>50-100</t>
  </si>
  <si>
    <t>T</t>
  </si>
  <si>
    <t>So4</t>
  </si>
  <si>
    <t>Poor</t>
  </si>
  <si>
    <t>100.1-200</t>
  </si>
  <si>
    <t>WHO(2004)</t>
  </si>
  <si>
    <t>-</t>
  </si>
  <si>
    <t>Very Poor</t>
  </si>
  <si>
    <t>200.1-300</t>
  </si>
  <si>
    <t>Wi-WHO</t>
  </si>
  <si>
    <t>Qi</t>
  </si>
  <si>
    <t>Unsuitable for irrrigation purpose</t>
  </si>
  <si>
    <t>&gt;300</t>
  </si>
  <si>
    <t>Unsuitable for drinking purpose</t>
  </si>
  <si>
    <t>Nom</t>
  </si>
  <si>
    <t>pro</t>
  </si>
  <si>
    <t>CND</t>
  </si>
  <si>
    <t>PH</t>
  </si>
  <si>
    <t>Wi*Qi</t>
  </si>
  <si>
    <t>somme Wi</t>
  </si>
  <si>
    <t>WQI+AAN7:AN32</t>
  </si>
  <si>
    <t>WQI Value</t>
  </si>
  <si>
    <t>Quality</t>
  </si>
  <si>
    <t>Ca+Mg</t>
  </si>
  <si>
    <t xml:space="preserve">Ca/Mg </t>
  </si>
  <si>
    <t>SO4+Cl</t>
  </si>
  <si>
    <t xml:space="preserve">HCO3+SO4 </t>
  </si>
  <si>
    <t>HCO+R:AA3</t>
  </si>
  <si>
    <t>Ca/Mg</t>
  </si>
  <si>
    <t>HCO3+SO4</t>
  </si>
  <si>
    <t>Na+K</t>
  </si>
  <si>
    <t>Ca+Mg-(Na+K)</t>
  </si>
  <si>
    <t>HCO3-(SO4+Cl)</t>
  </si>
  <si>
    <t>Chadah diagramme</t>
  </si>
  <si>
    <t>Noun</t>
  </si>
  <si>
    <t>X</t>
  </si>
  <si>
    <t>Y</t>
  </si>
  <si>
    <t>6° 54' 01"</t>
  </si>
  <si>
    <t>33° 28' 31"</t>
  </si>
  <si>
    <t>6° 56' 15"</t>
  </si>
  <si>
    <t>33° 30' 22"</t>
  </si>
  <si>
    <t>6° 43' 12"</t>
  </si>
  <si>
    <t>33° 39' 25"</t>
  </si>
  <si>
    <t>6° 56' 52"</t>
  </si>
  <si>
    <t>33° 33' 50"</t>
  </si>
  <si>
    <t>6° 47' 45"</t>
  </si>
  <si>
    <t>33° 29' 33"</t>
  </si>
  <si>
    <t>6° 42' 37"</t>
  </si>
  <si>
    <t>33° 11' 57"</t>
  </si>
  <si>
    <t>6° 54' 44"</t>
  </si>
  <si>
    <t>33° 33' 05"</t>
  </si>
  <si>
    <t>6° 45' 46"</t>
  </si>
  <si>
    <t>33° 32' 30"</t>
  </si>
  <si>
    <t>6° 51' 25"</t>
  </si>
  <si>
    <t>33° 20' 42"</t>
  </si>
  <si>
    <t>6° 46' 27"</t>
  </si>
  <si>
    <t>33° 24' 17"</t>
  </si>
  <si>
    <t>6° 55' 56"</t>
  </si>
  <si>
    <t>33° 32' 09"</t>
  </si>
  <si>
    <t>6° 53' 29"</t>
  </si>
  <si>
    <t>33° 19' 06"</t>
  </si>
  <si>
    <t>6° 52' 21"</t>
  </si>
  <si>
    <t>33° 23' 40"</t>
  </si>
  <si>
    <t>6° 45' 24"</t>
  </si>
  <si>
    <t>33° 14' 17"</t>
  </si>
  <si>
    <t>6° 49' 44"</t>
  </si>
  <si>
    <t>33° 22' 39"</t>
  </si>
  <si>
    <t>7° 01' 50"</t>
  </si>
  <si>
    <t>33° 36' 15"</t>
  </si>
  <si>
    <t>6° 48' 42"</t>
  </si>
  <si>
    <t>33° 23' 47"</t>
  </si>
  <si>
    <t>6° 43' 18"</t>
  </si>
  <si>
    <t>33° 32' 13"</t>
  </si>
  <si>
    <t>6° 56' 00"</t>
  </si>
  <si>
    <t>33° 24' 57"</t>
  </si>
  <si>
    <t>6° 55' 33"</t>
  </si>
  <si>
    <t>33° 33' 43"</t>
  </si>
  <si>
    <t>33° 15' 25"</t>
  </si>
  <si>
    <t>6° 51' 32"</t>
  </si>
  <si>
    <t>33° 21' 23"</t>
  </si>
  <si>
    <t>6° 42' 52"</t>
  </si>
  <si>
    <t>33° 12' 26"</t>
  </si>
  <si>
    <t>6° 53' 05"</t>
  </si>
  <si>
    <t>33° 19' 44"</t>
  </si>
  <si>
    <t>7° 01' 41"</t>
  </si>
  <si>
    <t>33° 40' 09"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</si>
</sst>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0" fillId="0" borderId="0" xfId="0" applyNumberFormat="1"/>
    <xf numFmtId="0" fontId="0" fillId="0" borderId="0" xfId="0" applyAlignment="1"/>
    <xf numFmtId="0" fontId="0" fillId="0" borderId="3" xfId="0" applyFont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4" xfId="0" applyNumberFormat="1" applyBorder="1" applyAlignment="1"/>
    <xf numFmtId="0" fontId="0" fillId="0" borderId="0" xfId="0" applyNumberFormat="1" applyAlignment="1"/>
    <xf numFmtId="0" fontId="0" fillId="0" borderId="5" xfId="0" applyNumberFormat="1" applyBorder="1" applyAlignment="1"/>
    <xf numFmtId="164" fontId="0" fillId="0" borderId="4" xfId="0" applyNumberFormat="1" applyBorder="1" applyAlignment="1"/>
    <xf numFmtId="164" fontId="0" fillId="0" borderId="0" xfId="0" applyNumberFormat="1" applyAlignment="1"/>
    <xf numFmtId="164" fontId="0" fillId="0" borderId="5" xfId="0" applyNumberFormat="1" applyBorder="1" applyAlignment="1"/>
    <xf numFmtId="164" fontId="1" fillId="0" borderId="4" xfId="0" applyNumberFormat="1" applyFont="1" applyBorder="1" applyAlignment="1"/>
    <xf numFmtId="0" fontId="1" fillId="0" borderId="4" xfId="0" applyNumberFormat="1" applyFont="1" applyBorder="1" applyAlignment="1"/>
    <xf numFmtId="164" fontId="1" fillId="0" borderId="0" xfId="0" applyNumberFormat="1" applyFont="1" applyAlignment="1"/>
    <xf numFmtId="0" fontId="1" fillId="0" borderId="0" xfId="0" applyNumberFormat="1" applyFont="1" applyAlignment="1"/>
    <xf numFmtId="164" fontId="1" fillId="0" borderId="5" xfId="0" applyNumberFormat="1" applyFont="1" applyBorder="1" applyAlignment="1"/>
    <xf numFmtId="0" fontId="1" fillId="0" borderId="5" xfId="0" applyNumberFormat="1" applyFont="1" applyBorder="1" applyAlignment="1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5" xfId="0" applyNumberFormat="1" applyBorder="1" applyAlignment="1">
      <alignment horizontal="center"/>
    </xf>
    <xf numFmtId="10" fontId="0" fillId="0" borderId="4" xfId="0" applyNumberFormat="1" applyBorder="1" applyAlignment="1"/>
    <xf numFmtId="10" fontId="0" fillId="0" borderId="0" xfId="0" applyNumberFormat="1" applyAlignment="1"/>
    <xf numFmtId="10" fontId="0" fillId="0" borderId="5" xfId="0" applyNumberFormat="1" applyBorder="1" applyAlignment="1"/>
    <xf numFmtId="0" fontId="0" fillId="0" borderId="0" xfId="0" applyBorder="1" applyAlignment="1"/>
    <xf numFmtId="164" fontId="0" fillId="0" borderId="0" xfId="0" applyNumberFormat="1" applyBorder="1" applyAlignment="1"/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6" fillId="6" borderId="0" xfId="0" applyFont="1" applyFill="1"/>
    <xf numFmtId="0" fontId="6" fillId="6" borderId="0" xfId="0" applyFont="1" applyFill="1" applyAlignment="1">
      <alignment horizontal="center"/>
    </xf>
    <xf numFmtId="0" fontId="7" fillId="6" borderId="1" xfId="0" applyFont="1" applyFill="1" applyBorder="1" applyAlignment="1">
      <alignment horizontal="center" vertical="top" wrapText="1"/>
    </xf>
    <xf numFmtId="2" fontId="6" fillId="6" borderId="0" xfId="0" applyNumberFormat="1" applyFont="1" applyFill="1" applyAlignment="1">
      <alignment horizontal="center"/>
    </xf>
    <xf numFmtId="2" fontId="6" fillId="6" borderId="0" xfId="0" applyNumberFormat="1" applyFont="1" applyFill="1"/>
    <xf numFmtId="0" fontId="4" fillId="5" borderId="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Font="1"/>
    <xf numFmtId="0" fontId="9" fillId="0" borderId="6" xfId="0" applyFont="1" applyBorder="1" applyAlignment="1">
      <alignment horizontal="justify" vertical="center" wrapText="1"/>
    </xf>
    <xf numFmtId="0" fontId="0" fillId="0" borderId="0" xfId="0" applyFont="1" applyFill="1"/>
    <xf numFmtId="0" fontId="0" fillId="0" borderId="0" xfId="0" applyFont="1" applyBorder="1"/>
    <xf numFmtId="0" fontId="0" fillId="5" borderId="0" xfId="0" applyFont="1" applyFill="1"/>
    <xf numFmtId="0" fontId="10" fillId="0" borderId="0" xfId="0" applyFont="1" applyAlignment="1">
      <alignment horizontal="justify" vertical="center" wrapText="1"/>
    </xf>
    <xf numFmtId="0" fontId="10" fillId="8" borderId="0" xfId="0" applyFont="1" applyFill="1" applyBorder="1" applyAlignment="1">
      <alignment horizontal="justify" vertical="center" wrapText="1"/>
    </xf>
    <xf numFmtId="0" fontId="2" fillId="0" borderId="0" xfId="0" applyFont="1"/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3" xfId="0" applyFont="1" applyBorder="1"/>
    <xf numFmtId="0" fontId="2" fillId="0" borderId="12" xfId="0" applyFont="1" applyBorder="1"/>
    <xf numFmtId="0" fontId="2" fillId="0" borderId="0" xfId="0" applyFont="1" applyFill="1"/>
    <xf numFmtId="0" fontId="10" fillId="9" borderId="0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2" fillId="0" borderId="14" xfId="0" applyFont="1" applyBorder="1"/>
    <xf numFmtId="0" fontId="10" fillId="4" borderId="0" xfId="0" applyFont="1" applyFill="1" applyBorder="1" applyAlignment="1">
      <alignment horizontal="justify" vertical="center" wrapText="1"/>
    </xf>
    <xf numFmtId="0" fontId="11" fillId="0" borderId="15" xfId="0" applyFont="1" applyBorder="1" applyAlignment="1">
      <alignment horizontal="center"/>
    </xf>
    <xf numFmtId="0" fontId="10" fillId="10" borderId="0" xfId="0" applyFont="1" applyFill="1" applyBorder="1" applyAlignment="1">
      <alignment horizontal="justify" vertical="center" wrapText="1"/>
    </xf>
    <xf numFmtId="0" fontId="10" fillId="0" borderId="16" xfId="0" applyFont="1" applyBorder="1" applyAlignment="1">
      <alignment horizontal="justify" vertical="center" wrapText="1"/>
    </xf>
    <xf numFmtId="0" fontId="12" fillId="11" borderId="1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11" borderId="7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164" fontId="2" fillId="0" borderId="0" xfId="0" applyNumberFormat="1" applyFont="1" applyFill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3" fillId="2" borderId="20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center" wrapText="1"/>
    </xf>
    <xf numFmtId="0" fontId="2" fillId="13" borderId="0" xfId="0" applyFont="1" applyFill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2" fontId="0" fillId="0" borderId="1" xfId="0" applyNumberFormat="1" applyBorder="1" applyAlignment="1">
      <alignment horizontal="left"/>
    </xf>
    <xf numFmtId="0" fontId="0" fillId="13" borderId="0" xfId="0" applyFill="1"/>
    <xf numFmtId="2" fontId="15" fillId="6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0" xfId="0" applyFont="1" applyBorder="1" applyAlignment="1">
      <alignment horizontal="center" vertical="top" wrapText="1"/>
    </xf>
    <xf numFmtId="0" fontId="0" fillId="13" borderId="0" xfId="0" applyFill="1" applyAlignment="1">
      <alignment horizontal="left"/>
    </xf>
    <xf numFmtId="0" fontId="8" fillId="6" borderId="0" xfId="0" applyFont="1" applyFill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left"/>
    </xf>
    <xf numFmtId="0" fontId="15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7.9216797900262467E-2"/>
          <c:y val="0.12150995831403427"/>
          <c:w val="0.88411653543307089"/>
          <c:h val="0.7765292573722402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78"/>
              </a:solidFill>
              <a:prstDash val="solid"/>
            </a:ln>
            <a:effectLst/>
          </c:spPr>
          <c:marker>
            <c:spPr>
              <a:noFill/>
              <a:ln w="6350">
                <a:noFill/>
              </a:ln>
            </c:spPr>
          </c:marker>
          <c:dPt>
            <c:idx val="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7"/>
            <c:bubble3D val="0"/>
            <c:spPr>
              <a:ln w="12700">
                <a:solidFill>
                  <a:srgbClr val="006699"/>
                </a:solidFill>
                <a:prstDash val="solid"/>
              </a:ln>
              <a:effectLst/>
            </c:spPr>
          </c:dPt>
          <c:dPt>
            <c:idx val="22"/>
            <c:bubble3D val="0"/>
            <c:spPr>
              <a:ln w="12700">
                <a:solidFill>
                  <a:srgbClr val="5F5F5F"/>
                </a:solidFill>
                <a:prstDash val="solid"/>
              </a:ln>
              <a:effectLst/>
            </c:spPr>
          </c:dPt>
          <c:dPt>
            <c:idx val="27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28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29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0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1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2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3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4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5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6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7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8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39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40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41"/>
            <c:bubble3D val="0"/>
            <c:spPr>
              <a:ln w="12700">
                <a:solidFill>
                  <a:srgbClr val="FF6600"/>
                </a:solidFill>
                <a:prstDash val="solid"/>
              </a:ln>
              <a:effectLst/>
            </c:spPr>
          </c:dPt>
          <c:dPt>
            <c:idx val="49"/>
            <c:bubble3D val="0"/>
            <c:spPr>
              <a:ln w="12700">
                <a:solidFill>
                  <a:srgbClr val="06DC1A"/>
                </a:solidFill>
                <a:prstDash val="solid"/>
              </a:ln>
              <a:effectLst/>
            </c:spPr>
          </c:dPt>
          <c:xVal>
            <c:numRef>
              <c:f>AHC3_HID!$A$1:$A$64</c:f>
              <c:numCache>
                <c:formatCode>0</c:formatCode>
                <c:ptCount val="64"/>
                <c:pt idx="0">
                  <c:v>2.03515625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3.0703125</c:v>
                </c:pt>
                <c:pt idx="5">
                  <c:v>3.0703125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4.140625</c:v>
                </c:pt>
                <c:pt idx="10">
                  <c:v>4.140625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5.28125</c:v>
                </c:pt>
                <c:pt idx="15">
                  <c:v>5.28125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6.5625</c:v>
                </c:pt>
                <c:pt idx="20">
                  <c:v>6.5625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8.125</c:v>
                </c:pt>
                <c:pt idx="25">
                  <c:v>8.125</c:v>
                </c:pt>
                <c:pt idx="26">
                  <c:v>6.75</c:v>
                </c:pt>
                <c:pt idx="27">
                  <c:v>6.75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7.5</c:v>
                </c:pt>
                <c:pt idx="32">
                  <c:v>7.5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7.5</c:v>
                </c:pt>
                <c:pt idx="40">
                  <c:v>7.5</c:v>
                </c:pt>
                <c:pt idx="41">
                  <c:v>6.75</c:v>
                </c:pt>
                <c:pt idx="42">
                  <c:v>6.75</c:v>
                </c:pt>
                <c:pt idx="43">
                  <c:v>9.5</c:v>
                </c:pt>
                <c:pt idx="44">
                  <c:v>9.5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9.5</c:v>
                </c:pt>
                <c:pt idx="52">
                  <c:v>9.5</c:v>
                </c:pt>
                <c:pt idx="53">
                  <c:v>8.125</c:v>
                </c:pt>
                <c:pt idx="54">
                  <c:v>8.125</c:v>
                </c:pt>
                <c:pt idx="55">
                  <c:v>6.5625</c:v>
                </c:pt>
                <c:pt idx="56">
                  <c:v>6.5625</c:v>
                </c:pt>
                <c:pt idx="57">
                  <c:v>5.28125</c:v>
                </c:pt>
                <c:pt idx="58">
                  <c:v>5.28125</c:v>
                </c:pt>
                <c:pt idx="59">
                  <c:v>4.140625</c:v>
                </c:pt>
                <c:pt idx="60">
                  <c:v>4.140625</c:v>
                </c:pt>
                <c:pt idx="61">
                  <c:v>3.0703125</c:v>
                </c:pt>
                <c:pt idx="62">
                  <c:v>3.0703125</c:v>
                </c:pt>
                <c:pt idx="63">
                  <c:v>2.03515625</c:v>
                </c:pt>
              </c:numCache>
            </c:numRef>
          </c:xVal>
          <c:yVal>
            <c:numRef>
              <c:f>AHC3_HID!$B$1:$B$64</c:f>
              <c:numCache>
                <c:formatCode>0</c:formatCode>
                <c:ptCount val="64"/>
                <c:pt idx="0">
                  <c:v>-0.48217112205802493</c:v>
                </c:pt>
                <c:pt idx="1">
                  <c:v>-0.48217112205802493</c:v>
                </c:pt>
                <c:pt idx="2">
                  <c:v>1</c:v>
                </c:pt>
                <c:pt idx="3">
                  <c:v>-0.48217112205802493</c:v>
                </c:pt>
                <c:pt idx="4">
                  <c:v>-0.48217112205802493</c:v>
                </c:pt>
                <c:pt idx="5">
                  <c:v>-2.090672277306016E-2</c:v>
                </c:pt>
                <c:pt idx="6">
                  <c:v>-2.090672277306016E-2</c:v>
                </c:pt>
                <c:pt idx="7">
                  <c:v>1</c:v>
                </c:pt>
                <c:pt idx="8">
                  <c:v>-2.090672277306016E-2</c:v>
                </c:pt>
                <c:pt idx="9">
                  <c:v>-2.090672277306016E-2</c:v>
                </c:pt>
                <c:pt idx="10">
                  <c:v>0.15615777379016482</c:v>
                </c:pt>
                <c:pt idx="11">
                  <c:v>0.15615777379016482</c:v>
                </c:pt>
                <c:pt idx="12">
                  <c:v>1</c:v>
                </c:pt>
                <c:pt idx="13">
                  <c:v>0.15615777379016482</c:v>
                </c:pt>
                <c:pt idx="14">
                  <c:v>0.15615777379016482</c:v>
                </c:pt>
                <c:pt idx="15">
                  <c:v>0.3276879814018121</c:v>
                </c:pt>
                <c:pt idx="16">
                  <c:v>0.3276879814018121</c:v>
                </c:pt>
                <c:pt idx="17">
                  <c:v>1</c:v>
                </c:pt>
                <c:pt idx="18">
                  <c:v>0.3276879814018121</c:v>
                </c:pt>
                <c:pt idx="19">
                  <c:v>0.3276879814018121</c:v>
                </c:pt>
                <c:pt idx="20">
                  <c:v>0.54730922219170552</c:v>
                </c:pt>
                <c:pt idx="21">
                  <c:v>0.54730922219170552</c:v>
                </c:pt>
                <c:pt idx="22">
                  <c:v>1</c:v>
                </c:pt>
                <c:pt idx="23">
                  <c:v>0.54730922219170552</c:v>
                </c:pt>
                <c:pt idx="24">
                  <c:v>0.54730922219170552</c:v>
                </c:pt>
                <c:pt idx="25">
                  <c:v>0.57269044602945718</c:v>
                </c:pt>
                <c:pt idx="26">
                  <c:v>0.57269044602945718</c:v>
                </c:pt>
                <c:pt idx="27">
                  <c:v>0.77901112824287222</c:v>
                </c:pt>
                <c:pt idx="28">
                  <c:v>0.77901112824287222</c:v>
                </c:pt>
                <c:pt idx="29">
                  <c:v>1</c:v>
                </c:pt>
                <c:pt idx="30">
                  <c:v>0.77901112824287222</c:v>
                </c:pt>
                <c:pt idx="31">
                  <c:v>0.77901112824287222</c:v>
                </c:pt>
                <c:pt idx="32">
                  <c:v>0.88052399186752472</c:v>
                </c:pt>
                <c:pt idx="33">
                  <c:v>0.88052399186752472</c:v>
                </c:pt>
                <c:pt idx="34">
                  <c:v>1</c:v>
                </c:pt>
                <c:pt idx="35">
                  <c:v>0.88052399186752472</c:v>
                </c:pt>
                <c:pt idx="36">
                  <c:v>0.88052399186752472</c:v>
                </c:pt>
                <c:pt idx="37">
                  <c:v>1</c:v>
                </c:pt>
                <c:pt idx="38">
                  <c:v>0.88052399186752472</c:v>
                </c:pt>
                <c:pt idx="39">
                  <c:v>0.88052399186752472</c:v>
                </c:pt>
                <c:pt idx="40">
                  <c:v>0.77901112824287222</c:v>
                </c:pt>
                <c:pt idx="41">
                  <c:v>0.77901112824287222</c:v>
                </c:pt>
                <c:pt idx="42">
                  <c:v>0.57269044602945718</c:v>
                </c:pt>
                <c:pt idx="43">
                  <c:v>0.57269044602945718</c:v>
                </c:pt>
                <c:pt idx="44">
                  <c:v>0.64002570031396377</c:v>
                </c:pt>
                <c:pt idx="45">
                  <c:v>0.64002570031396377</c:v>
                </c:pt>
                <c:pt idx="46">
                  <c:v>1</c:v>
                </c:pt>
                <c:pt idx="47">
                  <c:v>0.64002570031396377</c:v>
                </c:pt>
                <c:pt idx="48">
                  <c:v>0.64002570031396377</c:v>
                </c:pt>
                <c:pt idx="49">
                  <c:v>1</c:v>
                </c:pt>
                <c:pt idx="50">
                  <c:v>0.64002570031396377</c:v>
                </c:pt>
                <c:pt idx="51">
                  <c:v>0.64002570031396377</c:v>
                </c:pt>
                <c:pt idx="52">
                  <c:v>0.57269044602945718</c:v>
                </c:pt>
                <c:pt idx="53">
                  <c:v>0.57269044602945718</c:v>
                </c:pt>
                <c:pt idx="54">
                  <c:v>0.54730922219170552</c:v>
                </c:pt>
                <c:pt idx="55">
                  <c:v>0.54730922219170552</c:v>
                </c:pt>
                <c:pt idx="56">
                  <c:v>0.3276879814018121</c:v>
                </c:pt>
                <c:pt idx="57">
                  <c:v>0.3276879814018121</c:v>
                </c:pt>
                <c:pt idx="58">
                  <c:v>0.15615777379016482</c:v>
                </c:pt>
                <c:pt idx="59">
                  <c:v>0.15615777379016482</c:v>
                </c:pt>
                <c:pt idx="60">
                  <c:v>-2.090672277306016E-2</c:v>
                </c:pt>
                <c:pt idx="61">
                  <c:v>-2.090672277306016E-2</c:v>
                </c:pt>
                <c:pt idx="62">
                  <c:v>-0.48217112205802493</c:v>
                </c:pt>
                <c:pt idx="63">
                  <c:v>-0.48217112205802493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11</c:v>
              </c:pt>
            </c:numLit>
          </c:xVal>
          <c:yVal>
            <c:numLit>
              <c:formatCode>General</c:formatCode>
              <c:ptCount val="2"/>
              <c:pt idx="0">
                <c:v>0.709518414278418</c:v>
              </c:pt>
              <c:pt idx="1">
                <c:v>0.709518414278418</c:v>
              </c:pt>
            </c:numLit>
          </c:yVal>
          <c:smooth val="0"/>
        </c:ser>
        <c:ser>
          <c:idx val="2"/>
          <c:order val="2"/>
          <c:spPr>
            <a:ln w="19050">
              <a:noFill/>
            </a:ln>
            <a:effectLst/>
          </c:spPr>
          <c:marker>
            <c:spPr>
              <a:noFill/>
              <a:ln w="6350"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EC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AHC3_HID!$C$1:$C$10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AHC3_HID!$D$1:$D$10</c:f>
              <c:numCache>
                <c:formatCode>0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031776"/>
        <c:axId val="432032168"/>
      </c:scatterChart>
      <c:valAx>
        <c:axId val="432031776"/>
        <c:scaling>
          <c:orientation val="minMax"/>
          <c:max val="11"/>
          <c:min val="0"/>
        </c:scaling>
        <c:delete val="0"/>
        <c:axPos val="t"/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32032168"/>
        <c:crossesAt val="1"/>
        <c:crossBetween val="midCat"/>
      </c:valAx>
      <c:valAx>
        <c:axId val="432032168"/>
        <c:scaling>
          <c:orientation val="maxMin"/>
          <c:max val="1"/>
          <c:min val="-0.48217112205802493"/>
        </c:scaling>
        <c:delete val="0"/>
        <c:axPos val="l"/>
        <c:title>
          <c:tx>
            <c:rich>
              <a:bodyPr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fr-F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Similarity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fr-FR"/>
          </a:p>
        </c:txPr>
        <c:crossAx val="43203177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Biplot (axes F1 and F2: 63,86 %)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2016535433070872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2016535433070928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016535433070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9.3850131233595799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85013123359582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9.3850131233595799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6.111040515849597E-17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PCA_HID2!$B$2:$B$26</c:f>
              <c:numCache>
                <c:formatCode>0</c:formatCode>
                <c:ptCount val="25"/>
                <c:pt idx="0">
                  <c:v>-0.19186703655771828</c:v>
                </c:pt>
                <c:pt idx="1">
                  <c:v>-2.7497860556210214</c:v>
                </c:pt>
                <c:pt idx="2">
                  <c:v>-0.89856984561840769</c:v>
                </c:pt>
                <c:pt idx="3">
                  <c:v>-0.43910364428120052</c:v>
                </c:pt>
                <c:pt idx="4">
                  <c:v>-2.0637751205550732</c:v>
                </c:pt>
                <c:pt idx="5">
                  <c:v>-1.7674504779476135</c:v>
                </c:pt>
                <c:pt idx="6">
                  <c:v>-1.7515855293655298</c:v>
                </c:pt>
                <c:pt idx="7">
                  <c:v>-0.72729105344941813</c:v>
                </c:pt>
                <c:pt idx="8">
                  <c:v>-2.96722706018824</c:v>
                </c:pt>
                <c:pt idx="9">
                  <c:v>-1.6489218016427205</c:v>
                </c:pt>
                <c:pt idx="10">
                  <c:v>-2.0130445848839345</c:v>
                </c:pt>
                <c:pt idx="11">
                  <c:v>-2.5160083531161646</c:v>
                </c:pt>
                <c:pt idx="12">
                  <c:v>-0.98694311961003145</c:v>
                </c:pt>
                <c:pt idx="13">
                  <c:v>-1.6877809014227676</c:v>
                </c:pt>
                <c:pt idx="14">
                  <c:v>-0.51271548530573763</c:v>
                </c:pt>
                <c:pt idx="15">
                  <c:v>2.5990563453267965</c:v>
                </c:pt>
                <c:pt idx="16">
                  <c:v>0.9518551168805115</c:v>
                </c:pt>
                <c:pt idx="17">
                  <c:v>2.2008237215242041</c:v>
                </c:pt>
                <c:pt idx="18">
                  <c:v>4.7708375943441368</c:v>
                </c:pt>
                <c:pt idx="19">
                  <c:v>0.68386397988389325</c:v>
                </c:pt>
                <c:pt idx="20">
                  <c:v>4.611849354348287</c:v>
                </c:pt>
                <c:pt idx="21">
                  <c:v>3.7553206803461658</c:v>
                </c:pt>
                <c:pt idx="22">
                  <c:v>2.2152142552665079</c:v>
                </c:pt>
                <c:pt idx="23">
                  <c:v>-0.19253263342262908</c:v>
                </c:pt>
                <c:pt idx="24">
                  <c:v>1.3257816550676786</c:v>
                </c:pt>
              </c:numCache>
            </c:numRef>
          </c:xVal>
          <c:yVal>
            <c:numRef>
              <c:f>PCA_HID2!$C$2:$C$26</c:f>
              <c:numCache>
                <c:formatCode>0</c:formatCode>
                <c:ptCount val="25"/>
                <c:pt idx="0">
                  <c:v>0.36743480789322963</c:v>
                </c:pt>
                <c:pt idx="1">
                  <c:v>-0.76715770074988543</c:v>
                </c:pt>
                <c:pt idx="2">
                  <c:v>-1.1986412520142622</c:v>
                </c:pt>
                <c:pt idx="3">
                  <c:v>1.6418956018366493</c:v>
                </c:pt>
                <c:pt idx="4">
                  <c:v>-0.74856583061299875</c:v>
                </c:pt>
                <c:pt idx="5">
                  <c:v>1.3824743587086639</c:v>
                </c:pt>
                <c:pt idx="6">
                  <c:v>-0.56039644313783399</c:v>
                </c:pt>
                <c:pt idx="7">
                  <c:v>-0.92252364423565125</c:v>
                </c:pt>
                <c:pt idx="8">
                  <c:v>-1.721538511646469</c:v>
                </c:pt>
                <c:pt idx="9">
                  <c:v>1.1049529105170515</c:v>
                </c:pt>
                <c:pt idx="10">
                  <c:v>0.13542993537262643</c:v>
                </c:pt>
                <c:pt idx="11">
                  <c:v>0.15288605749506123</c:v>
                </c:pt>
                <c:pt idx="12">
                  <c:v>-0.51518848383799731</c:v>
                </c:pt>
                <c:pt idx="13">
                  <c:v>2.5562261496437362</c:v>
                </c:pt>
                <c:pt idx="14">
                  <c:v>0.61836521143647227</c:v>
                </c:pt>
                <c:pt idx="15">
                  <c:v>0.37991287599676266</c:v>
                </c:pt>
                <c:pt idx="16">
                  <c:v>-1.7538085635249414</c:v>
                </c:pt>
                <c:pt idx="17">
                  <c:v>-2.110616375285244</c:v>
                </c:pt>
                <c:pt idx="18">
                  <c:v>-5.867946963319242E-2</c:v>
                </c:pt>
                <c:pt idx="19">
                  <c:v>-1.3885467975998418</c:v>
                </c:pt>
                <c:pt idx="20">
                  <c:v>-1.8317988944717433E-2</c:v>
                </c:pt>
                <c:pt idx="21">
                  <c:v>-0.40592472915004529</c:v>
                </c:pt>
                <c:pt idx="22">
                  <c:v>2.0395119370011137</c:v>
                </c:pt>
                <c:pt idx="23">
                  <c:v>0.25146747380235174</c:v>
                </c:pt>
                <c:pt idx="24">
                  <c:v>1.5393484706693807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013333333333333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111040515849597E-17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111040515849597E-17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7583464566929198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6.111040515849597E-17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PCA_HID2!$L$2:$L$11</c:f>
              <c:numCache>
                <c:formatCode>0</c:formatCode>
                <c:ptCount val="10"/>
                <c:pt idx="0">
                  <c:v>-1.2730683348361391E-2</c:v>
                </c:pt>
                <c:pt idx="1">
                  <c:v>0.94476096821367006</c:v>
                </c:pt>
                <c:pt idx="2">
                  <c:v>0.76786389795934595</c:v>
                </c:pt>
                <c:pt idx="3">
                  <c:v>0.79356450253477551</c:v>
                </c:pt>
                <c:pt idx="4">
                  <c:v>0.85773899033784406</c:v>
                </c:pt>
                <c:pt idx="5">
                  <c:v>0.55609177176851943</c:v>
                </c:pt>
                <c:pt idx="6">
                  <c:v>0.93863125664756231</c:v>
                </c:pt>
                <c:pt idx="7">
                  <c:v>0.68010474296527956</c:v>
                </c:pt>
                <c:pt idx="8">
                  <c:v>-0.8281064823627966</c:v>
                </c:pt>
                <c:pt idx="9">
                  <c:v>0.32618400218692012</c:v>
                </c:pt>
              </c:numCache>
            </c:numRef>
          </c:xVal>
          <c:yVal>
            <c:numRef>
              <c:f>PCA_HID2!$M$2:$M$11</c:f>
              <c:numCache>
                <c:formatCode>0</c:formatCode>
                <c:ptCount val="10"/>
                <c:pt idx="0">
                  <c:v>0.29132080150687356</c:v>
                </c:pt>
                <c:pt idx="1">
                  <c:v>-0.38678175446119784</c:v>
                </c:pt>
                <c:pt idx="2">
                  <c:v>-0.22540392782628954</c:v>
                </c:pt>
                <c:pt idx="3">
                  <c:v>-0.48753874437864197</c:v>
                </c:pt>
                <c:pt idx="4">
                  <c:v>0.10568384154911165</c:v>
                </c:pt>
                <c:pt idx="5">
                  <c:v>0.69747493652842119</c:v>
                </c:pt>
                <c:pt idx="6">
                  <c:v>0.16212180168054774</c:v>
                </c:pt>
                <c:pt idx="7">
                  <c:v>-1.2141456604389571</c:v>
                </c:pt>
                <c:pt idx="8">
                  <c:v>-0.77767928532616004</c:v>
                </c:pt>
                <c:pt idx="9">
                  <c:v>1.4720560910632627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-1.2730683348361391E-2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0.29132080150687356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0.94476096821367006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-0.38678175446119784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0.76786389795934595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-0.22540392782628954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0.79356450253477551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-0.48753874437864197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0.85773899033784406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0.10568384154911165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0.55609177176851943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0.69747493652842119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0.93863125664756231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0.16212180168054774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0.68010474296527956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-1.2141456604389571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-0.8281064823627966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-0.77767928532616004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0.32618400218692012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1.4720560910632627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182328"/>
        <c:axId val="447181152"/>
      </c:scatterChart>
      <c:valAx>
        <c:axId val="447182328"/>
        <c:scaling>
          <c:orientation val="minMax"/>
          <c:max val="5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F1 (49,35 %)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1152"/>
        <c:crosses val="autoZero"/>
        <c:crossBetween val="midCat"/>
        <c:majorUnit val="1"/>
      </c:valAx>
      <c:valAx>
        <c:axId val="447181152"/>
        <c:scaling>
          <c:orientation val="minMax"/>
          <c:max val="3"/>
          <c:min val="-3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F2 (14,51 %)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2328"/>
        <c:crosses val="autoZero"/>
        <c:crossBetween val="midCat"/>
        <c:majorUnit val="1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Variables (axes D1 and D2: 63,86 %)
after Varimax rotation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4.5883464566929127E-2"/>
          <c:y val="0.12537254901960782"/>
          <c:w val="0.93411653543307083"/>
          <c:h val="0.8010390612938088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6440677966101697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536543684363381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536543684363381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3529411764705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536543684363381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5536543684363381E-16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11133491258507941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9.6207460296276526E-2"/>
                  <c:y val="-2.35294117647058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PCA!$C$324:$C$333</c:f>
              <c:numCache>
                <c:formatCode>0.000</c:formatCode>
                <c:ptCount val="10"/>
                <c:pt idx="0">
                  <c:v>-8.3735684498467369E-2</c:v>
                </c:pt>
                <c:pt idx="1">
                  <c:v>0.89802194169185956</c:v>
                </c:pt>
                <c:pt idx="2">
                  <c:v>0.70760363791616054</c:v>
                </c:pt>
                <c:pt idx="3">
                  <c:v>0.79503067086825774</c:v>
                </c:pt>
                <c:pt idx="4">
                  <c:v>0.70092353645704186</c:v>
                </c:pt>
                <c:pt idx="5">
                  <c:v>0.29694880527224904</c:v>
                </c:pt>
                <c:pt idx="6">
                  <c:v>0.75539150058695315</c:v>
                </c:pt>
                <c:pt idx="7">
                  <c:v>0.88073889387406534</c:v>
                </c:pt>
                <c:pt idx="8">
                  <c:v>-0.50754287511066554</c:v>
                </c:pt>
                <c:pt idx="9">
                  <c:v>-9.1955317716354359E-2</c:v>
                </c:pt>
              </c:numCache>
            </c:numRef>
          </c:xVal>
          <c:yVal>
            <c:numRef>
              <c:f>PCA!$D$324:$D$333</c:f>
              <c:numCache>
                <c:formatCode>0.000</c:formatCode>
                <c:ptCount val="10"/>
                <c:pt idx="0">
                  <c:v>0.1280601349805604</c:v>
                </c:pt>
                <c:pt idx="1">
                  <c:v>0.25847265690132731</c:v>
                </c:pt>
                <c:pt idx="2">
                  <c:v>0.25097551507983551</c:v>
                </c:pt>
                <c:pt idx="3">
                  <c:v>0.14232375599863237</c:v>
                </c:pt>
                <c:pt idx="4">
                  <c:v>0.44470368283036582</c:v>
                </c:pt>
                <c:pt idx="5">
                  <c:v>0.57748472541263884</c:v>
                </c:pt>
                <c:pt idx="6">
                  <c:v>0.50800891399499915</c:v>
                </c:pt>
                <c:pt idx="7">
                  <c:v>-0.24414222491339332</c:v>
                </c:pt>
                <c:pt idx="8">
                  <c:v>-0.73997950249021371</c:v>
                </c:pt>
                <c:pt idx="9">
                  <c:v>0.82743648312383822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PCA!ycir2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-0.9999207274352172</c:v>
                </c:pt>
                <c:pt idx="2">
                  <c:v>-0.99968292230889111</c:v>
                </c:pt>
                <c:pt idx="3">
                  <c:v>-0.99928662232386611</c:v>
                </c:pt>
                <c:pt idx="4">
                  <c:v>-0.99873189031157483</c:v>
                </c:pt>
                <c:pt idx="5">
                  <c:v>-0.99801881422207628</c:v>
                </c:pt>
                <c:pt idx="6">
                  <c:v>-0.99714750711011146</c:v>
                </c:pt>
                <c:pt idx="7">
                  <c:v>-0.99611810711717974</c:v>
                </c:pt>
                <c:pt idx="8">
                  <c:v>-0.99493077744963665</c:v>
                </c:pt>
                <c:pt idx="9">
                  <c:v>-0.99358570635281829</c:v>
                </c:pt>
                <c:pt idx="10">
                  <c:v>-0.9920831070811964</c:v>
                </c:pt>
                <c:pt idx="11">
                  <c:v>-0.99042321786456755</c:v>
                </c:pt>
                <c:pt idx="12">
                  <c:v>-0.9886063018702832</c:v>
                </c:pt>
                <c:pt idx="13">
                  <c:v>-0.98663264716152554</c:v>
                </c:pt>
                <c:pt idx="14">
                  <c:v>-0.98450256665163649</c:v>
                </c:pt>
                <c:pt idx="15">
                  <c:v>-0.982216398054507</c:v>
                </c:pt>
                <c:pt idx="16">
                  <c:v>-0.97977450383103415</c:v>
                </c:pt>
                <c:pt idx="17">
                  <c:v>-0.97717727113165453</c:v>
                </c:pt>
                <c:pt idx="18">
                  <c:v>-0.97442511173496393</c:v>
                </c:pt>
                <c:pt idx="19">
                  <c:v>-0.97151846198243086</c:v>
                </c:pt>
                <c:pt idx="20">
                  <c:v>-0.9684577827092179</c:v>
                </c:pt>
                <c:pt idx="21">
                  <c:v>-0.96524355917111748</c:v>
                </c:pt>
                <c:pt idx="22">
                  <c:v>-0.96187630096761811</c:v>
                </c:pt>
                <c:pt idx="23">
                  <c:v>-0.95835654196110864</c:v>
                </c:pt>
                <c:pt idx="24">
                  <c:v>-0.95468484019223765</c:v>
                </c:pt>
                <c:pt idx="25">
                  <c:v>-0.95086177779143866</c:v>
                </c:pt>
                <c:pt idx="26">
                  <c:v>-0.94688796088663651</c:v>
                </c:pt>
                <c:pt idx="27">
                  <c:v>-0.94276401950714839</c:v>
                </c:pt>
                <c:pt idx="28">
                  <c:v>-0.93849060748379531</c:v>
                </c:pt>
                <c:pt idx="29">
                  <c:v>-0.93406840234524158</c:v>
                </c:pt>
                <c:pt idx="30">
                  <c:v>-0.92949810521057485</c:v>
                </c:pt>
                <c:pt idx="31">
                  <c:v>-0.92478044067814769</c:v>
                </c:pt>
                <c:pt idx="32">
                  <c:v>-0.91991615671069593</c:v>
                </c:pt>
                <c:pt idx="33">
                  <c:v>-0.91490602451675285</c:v>
                </c:pt>
                <c:pt idx="34">
                  <c:v>-0.90975083842837712</c:v>
                </c:pt>
                <c:pt idx="35">
                  <c:v>-0.90445141577521659</c:v>
                </c:pt>
                <c:pt idx="36">
                  <c:v>-0.89900859675492384</c:v>
                </c:pt>
                <c:pt idx="37">
                  <c:v>-0.89342324429994724</c:v>
                </c:pt>
                <c:pt idx="38">
                  <c:v>-0.88769624394071645</c:v>
                </c:pt>
                <c:pt idx="39">
                  <c:v>-0.88182850366524712</c:v>
                </c:pt>
                <c:pt idx="40">
                  <c:v>-0.87582095377518299</c:v>
                </c:pt>
                <c:pt idx="41">
                  <c:v>-0.86967454673830125</c:v>
                </c:pt>
                <c:pt idx="42">
                  <c:v>-0.86339025703750361</c:v>
                </c:pt>
                <c:pt idx="43">
                  <c:v>-0.85696908101631664</c:v>
                </c:pt>
                <c:pt idx="44">
                  <c:v>-0.8504120367209258</c:v>
                </c:pt>
                <c:pt idx="45">
                  <c:v>-0.84372016373877046</c:v>
                </c:pt>
                <c:pt idx="46">
                  <c:v>-0.83689452303372125</c:v>
                </c:pt>
                <c:pt idx="47">
                  <c:v>-0.82993619677787023</c:v>
                </c:pt>
                <c:pt idx="48">
                  <c:v>-0.82284628817995631</c:v>
                </c:pt>
                <c:pt idx="49">
                  <c:v>-0.81562592131045897</c:v>
                </c:pt>
                <c:pt idx="50">
                  <c:v>-0.8082762409233808</c:v>
                </c:pt>
                <c:pt idx="51">
                  <c:v>-0.80079841227475301</c:v>
                </c:pt>
                <c:pt idx="52">
                  <c:v>-0.79319362093788937</c:v>
                </c:pt>
                <c:pt idx="53">
                  <c:v>-0.78546307261542014</c:v>
                </c:pt>
                <c:pt idx="54">
                  <c:v>-0.77760799294813199</c:v>
                </c:pt>
                <c:pt idx="55">
                  <c:v>-0.76962962732065077</c:v>
                </c:pt>
                <c:pt idx="56">
                  <c:v>-0.76152924066399108</c:v>
                </c:pt>
                <c:pt idx="57">
                  <c:v>-0.75330811725500646</c:v>
                </c:pt>
                <c:pt idx="58">
                  <c:v>-0.74496756051277513</c:v>
                </c:pt>
                <c:pt idx="59">
                  <c:v>-0.73650889279194887</c:v>
                </c:pt>
                <c:pt idx="60">
                  <c:v>-0.72793345517309938</c:v>
                </c:pt>
                <c:pt idx="61">
                  <c:v>-0.71924260725009737</c:v>
                </c:pt>
                <c:pt idx="62">
                  <c:v>-0.71043772691455498</c:v>
                </c:pt>
                <c:pt idx="63">
                  <c:v>-0.70152021013736843</c:v>
                </c:pt>
                <c:pt idx="64">
                  <c:v>-0.69249147074739226</c:v>
                </c:pt>
                <c:pt idx="65">
                  <c:v>-0.68335294020728543</c:v>
                </c:pt>
                <c:pt idx="66">
                  <c:v>-0.67410606738655909</c:v>
                </c:pt>
                <c:pt idx="67">
                  <c:v>-0.66475231833186454</c:v>
                </c:pt>
                <c:pt idx="68">
                  <c:v>-0.65529317603456028</c:v>
                </c:pt>
                <c:pt idx="69">
                  <c:v>-0.64573014019558972</c:v>
                </c:pt>
                <c:pt idx="70">
                  <c:v>-0.63606472698771155</c:v>
                </c:pt>
                <c:pt idx="71">
                  <c:v>-0.62629846881511764</c:v>
                </c:pt>
                <c:pt idx="72">
                  <c:v>-0.61643291407047773</c:v>
                </c:pt>
                <c:pt idx="73">
                  <c:v>-0.60646962688945005</c:v>
                </c:pt>
                <c:pt idx="74">
                  <c:v>-0.59641018690269343</c:v>
                </c:pt>
                <c:pt idx="75">
                  <c:v>-0.58625618898542686</c:v>
                </c:pt>
                <c:pt idx="76">
                  <c:v>-0.57600924300456857</c:v>
                </c:pt>
                <c:pt idx="77">
                  <c:v>-0.56567097356349894</c:v>
                </c:pt>
                <c:pt idx="78">
                  <c:v>-0.55524301974448875</c:v>
                </c:pt>
                <c:pt idx="79">
                  <c:v>-0.54472703484883012</c:v>
                </c:pt>
                <c:pt idx="80">
                  <c:v>-0.53412468613471364</c:v>
                </c:pt>
                <c:pt idx="81">
                  <c:v>-0.52343765455289248</c:v>
                </c:pt>
                <c:pt idx="82">
                  <c:v>-0.51266763448017616</c:v>
                </c:pt>
                <c:pt idx="83">
                  <c:v>-0.50181633345079579</c:v>
                </c:pt>
                <c:pt idx="84">
                  <c:v>-0.4908854718856811</c:v>
                </c:pt>
                <c:pt idx="85">
                  <c:v>-0.47987678281969864</c:v>
                </c:pt>
                <c:pt idx="86">
                  <c:v>-0.46879201162688483</c:v>
                </c:pt>
                <c:pt idx="87">
                  <c:v>-0.45763291574372789</c:v>
                </c:pt>
                <c:pt idx="88">
                  <c:v>-0.44640126439053329</c:v>
                </c:pt>
                <c:pt idx="89">
                  <c:v>-0.43509883829092294</c:v>
                </c:pt>
                <c:pt idx="90">
                  <c:v>-0.42372742938951014</c:v>
                </c:pt>
                <c:pt idx="91">
                  <c:v>-0.41228884056779558</c:v>
                </c:pt>
                <c:pt idx="92">
                  <c:v>-0.40078488535832868</c:v>
                </c:pt>
                <c:pt idx="93">
                  <c:v>-0.38921738765718195</c:v>
                </c:pt>
                <c:pt idx="94">
                  <c:v>-0.37758818143477968</c:v>
                </c:pt>
                <c:pt idx="95">
                  <c:v>-0.36589911044513262</c:v>
                </c:pt>
                <c:pt idx="96">
                  <c:v>-0.35415202793351785</c:v>
                </c:pt>
                <c:pt idx="97">
                  <c:v>-0.34234879634265747</c:v>
                </c:pt>
                <c:pt idx="98">
                  <c:v>-0.33049128701743657</c:v>
                </c:pt>
                <c:pt idx="99">
                  <c:v>-0.31858137990821012</c:v>
                </c:pt>
                <c:pt idx="100">
                  <c:v>-0.30662096327274724</c:v>
                </c:pt>
                <c:pt idx="101">
                  <c:v>-0.29461193337685576</c:v>
                </c:pt>
                <c:pt idx="102">
                  <c:v>-0.28255619419373978</c:v>
                </c:pt>
                <c:pt idx="103">
                  <c:v>-0.27045565710213343</c:v>
                </c:pt>
                <c:pt idx="104">
                  <c:v>-0.25831224058326041</c:v>
                </c:pt>
                <c:pt idx="105">
                  <c:v>-0.24612786991666954</c:v>
                </c:pt>
                <c:pt idx="106">
                  <c:v>-0.23390447687498958</c:v>
                </c:pt>
                <c:pt idx="107">
                  <c:v>-0.22164399941765742</c:v>
                </c:pt>
                <c:pt idx="108">
                  <c:v>-0.20934838138366341</c:v>
                </c:pt>
                <c:pt idx="109">
                  <c:v>-0.19701957218336458</c:v>
                </c:pt>
                <c:pt idx="110">
                  <c:v>-0.18465952648941655</c:v>
                </c:pt>
                <c:pt idx="111">
                  <c:v>-0.17227020392686812</c:v>
                </c:pt>
                <c:pt idx="112">
                  <c:v>-0.15985356876247375</c:v>
                </c:pt>
                <c:pt idx="113">
                  <c:v>-0.14741158959326711</c:v>
                </c:pt>
                <c:pt idx="114">
                  <c:v>-0.13494623903445108</c:v>
                </c:pt>
                <c:pt idx="115">
                  <c:v>-0.1224594934066485</c:v>
                </c:pt>
                <c:pt idx="116">
                  <c:v>-0.10995333242256551</c:v>
                </c:pt>
                <c:pt idx="117">
                  <c:v>-9.7429738873119412E-2</c:v>
                </c:pt>
                <c:pt idx="118">
                  <c:v>-8.4890698313074872E-2</c:v>
                </c:pt>
                <c:pt idx="119">
                  <c:v>-7.2338198746245572E-2</c:v>
                </c:pt>
                <c:pt idx="120">
                  <c:v>-5.9774230310305126E-2</c:v>
                </c:pt>
                <c:pt idx="121">
                  <c:v>-4.720078496125988E-2</c:v>
                </c:pt>
                <c:pt idx="122">
                  <c:v>-3.4619856157635444E-2</c:v>
                </c:pt>
                <c:pt idx="123">
                  <c:v>-2.2033438544421836E-2</c:v>
                </c:pt>
                <c:pt idx="124">
                  <c:v>-9.4435276368337699E-3</c:v>
                </c:pt>
                <c:pt idx="125">
                  <c:v>3.1478804960692404E-3</c:v>
                </c:pt>
                <c:pt idx="126">
                  <c:v>1.5738789547850556E-2</c:v>
                </c:pt>
                <c:pt idx="127">
                  <c:v>2.8327203291199539E-2</c:v>
                </c:pt>
                <c:pt idx="128">
                  <c:v>4.0911125894425429E-2</c:v>
                </c:pt>
                <c:pt idx="129">
                  <c:v>5.3488562237885208E-2</c:v>
                </c:pt>
                <c:pt idx="130">
                  <c:v>6.6057518230300732E-2</c:v>
                </c:pt>
                <c:pt idx="131">
                  <c:v>7.8616001124912904E-2</c:v>
                </c:pt>
                <c:pt idx="132">
                  <c:v>9.1162019835420383E-2</c:v>
                </c:pt>
                <c:pt idx="133">
                  <c:v>0.10369358525165838</c:v>
                </c:pt>
                <c:pt idx="134">
                  <c:v>0.1162087105549609</c:v>
                </c:pt>
                <c:pt idx="135">
                  <c:v>0.12870541153316176</c:v>
                </c:pt>
                <c:pt idx="136">
                  <c:v>0.14118170689518245</c:v>
                </c:pt>
                <c:pt idx="137">
                  <c:v>0.15363561858515465</c:v>
                </c:pt>
                <c:pt idx="138">
                  <c:v>0.16606517209603314</c:v>
                </c:pt>
                <c:pt idx="139">
                  <c:v>0.17846839678264265</c:v>
                </c:pt>
                <c:pt idx="140">
                  <c:v>0.19084332617411484</c:v>
                </c:pt>
                <c:pt idx="141">
                  <c:v>0.2031879982856632</c:v>
                </c:pt>
                <c:pt idx="142">
                  <c:v>0.21550045592964476</c:v>
                </c:pt>
                <c:pt idx="143">
                  <c:v>0.22777874702586434</c:v>
                </c:pt>
                <c:pt idx="144">
                  <c:v>0.24002092491106591</c:v>
                </c:pt>
                <c:pt idx="145">
                  <c:v>0.25222504864756712</c:v>
                </c:pt>
                <c:pt idx="146">
                  <c:v>0.26438918333098627</c:v>
                </c:pt>
                <c:pt idx="147">
                  <c:v>0.27651140039701028</c:v>
                </c:pt>
                <c:pt idx="148">
                  <c:v>0.28858977792716112</c:v>
                </c:pt>
                <c:pt idx="149">
                  <c:v>0.3006224009535049</c:v>
                </c:pt>
                <c:pt idx="150">
                  <c:v>0.31260736176226211</c:v>
                </c:pt>
                <c:pt idx="151">
                  <c:v>0.32454276019626527</c:v>
                </c:pt>
                <c:pt idx="152">
                  <c:v>0.33642670395621993</c:v>
                </c:pt>
                <c:pt idx="153">
                  <c:v>0.34825730890072032</c:v>
                </c:pt>
                <c:pt idx="154">
                  <c:v>0.36003269934496918</c:v>
                </c:pt>
                <c:pt idx="155">
                  <c:v>0.37175100835816027</c:v>
                </c:pt>
                <c:pt idx="156">
                  <c:v>0.38341037805946954</c:v>
                </c:pt>
                <c:pt idx="157">
                  <c:v>0.39500895991261387</c:v>
                </c:pt>
                <c:pt idx="158">
                  <c:v>0.40654491501892803</c:v>
                </c:pt>
                <c:pt idx="159">
                  <c:v>0.4180164144089118</c:v>
                </c:pt>
                <c:pt idx="160">
                  <c:v>0.42942163933220517</c:v>
                </c:pt>
                <c:pt idx="161">
                  <c:v>0.44075878154594161</c:v>
                </c:pt>
                <c:pt idx="162">
                  <c:v>0.45202604360143783</c:v>
                </c:pt>
                <c:pt idx="163">
                  <c:v>0.46322163912916808</c:v>
                </c:pt>
                <c:pt idx="164">
                  <c:v>0.47434379312198605</c:v>
                </c:pt>
                <c:pt idx="165">
                  <c:v>0.48539074221654255</c:v>
                </c:pt>
                <c:pt idx="166">
                  <c:v>0.4963607349728601</c:v>
                </c:pt>
                <c:pt idx="167">
                  <c:v>0.50725203215201253</c:v>
                </c:pt>
                <c:pt idx="168">
                  <c:v>0.51806290699187474</c:v>
                </c:pt>
                <c:pt idx="169">
                  <c:v>0.52879164548089164</c:v>
                </c:pt>
                <c:pt idx="170">
                  <c:v>0.53943654662982632</c:v>
                </c:pt>
                <c:pt idx="171">
                  <c:v>0.54999592274144504</c:v>
                </c:pt>
                <c:pt idx="172">
                  <c:v>0.56046809967809075</c:v>
                </c:pt>
                <c:pt idx="173">
                  <c:v>0.57085141712711174</c:v>
                </c:pt>
                <c:pt idx="174">
                  <c:v>0.58114422886409478</c:v>
                </c:pt>
                <c:pt idx="175">
                  <c:v>0.59134490301386677</c:v>
                </c:pt>
                <c:pt idx="176">
                  <c:v>0.60145182230922078</c:v>
                </c:pt>
                <c:pt idx="177">
                  <c:v>0.61146338434732483</c:v>
                </c:pt>
                <c:pt idx="178">
                  <c:v>0.62137800184377578</c:v>
                </c:pt>
                <c:pt idx="179">
                  <c:v>0.63119410288425559</c:v>
                </c:pt>
                <c:pt idx="180">
                  <c:v>0.64091013117374995</c:v>
                </c:pt>
                <c:pt idx="181">
                  <c:v>0.65052454628329326</c:v>
                </c:pt>
                <c:pt idx="182">
                  <c:v>0.66003582389419335</c:v>
                </c:pt>
                <c:pt idx="183">
                  <c:v>0.66944245603970665</c:v>
                </c:pt>
                <c:pt idx="184">
                  <c:v>0.67874295134411833</c:v>
                </c:pt>
                <c:pt idx="185">
                  <c:v>0.68793583525919277</c:v>
                </c:pt>
                <c:pt idx="186">
                  <c:v>0.69701965029795676</c:v>
                </c:pt>
                <c:pt idx="187">
                  <c:v>0.70599295626577541</c:v>
                </c:pt>
                <c:pt idx="188">
                  <c:v>0.71485433048868918</c:v>
                </c:pt>
                <c:pt idx="189">
                  <c:v>0.72360236803897138</c:v>
                </c:pt>
                <c:pt idx="190">
                  <c:v>0.7322356819578727</c:v>
                </c:pt>
                <c:pt idx="191">
                  <c:v>0.74075290347551759</c:v>
                </c:pt>
                <c:pt idx="192">
                  <c:v>0.74915268222791453</c:v>
                </c:pt>
                <c:pt idx="193">
                  <c:v>0.7574336864710508</c:v>
                </c:pt>
                <c:pt idx="194">
                  <c:v>0.76559460329203355</c:v>
                </c:pt>
                <c:pt idx="195">
                  <c:v>0.77363413881724563</c:v>
                </c:pt>
                <c:pt idx="196">
                  <c:v>0.78155101841748409</c:v>
                </c:pt>
                <c:pt idx="197">
                  <c:v>0.7893439869100447</c:v>
                </c:pt>
                <c:pt idx="198">
                  <c:v>0.79701180875772593</c:v>
                </c:pt>
                <c:pt idx="199">
                  <c:v>0.80455326826471762</c:v>
                </c:pt>
                <c:pt idx="200">
                  <c:v>0.81196716976934291</c:v>
                </c:pt>
                <c:pt idx="201">
                  <c:v>0.81925233783362583</c:v>
                </c:pt>
                <c:pt idx="202">
                  <c:v>0.82640761742964941</c:v>
                </c:pt>
                <c:pt idx="203">
                  <c:v>0.83343187412268127</c:v>
                </c:pt>
                <c:pt idx="204">
                  <c:v>0.84032399425103221</c:v>
                </c:pt>
                <c:pt idx="205">
                  <c:v>0.84708288510262131</c:v>
                </c:pt>
                <c:pt idx="206">
                  <c:v>0.85370747508822165</c:v>
                </c:pt>
                <c:pt idx="207">
                  <c:v>0.86019671391135366</c:v>
                </c:pt>
                <c:pt idx="208">
                  <c:v>0.86654957273480571</c:v>
                </c:pt>
                <c:pt idx="209">
                  <c:v>0.87276504434375091</c:v>
                </c:pt>
                <c:pt idx="210">
                  <c:v>0.87884214330543575</c:v>
                </c:pt>
                <c:pt idx="211">
                  <c:v>0.88477990612541701</c:v>
                </c:pt>
                <c:pt idx="212">
                  <c:v>0.89057739140031733</c:v>
                </c:pt>
                <c:pt idx="213">
                  <c:v>0.89623367996708103</c:v>
                </c:pt>
                <c:pt idx="214">
                  <c:v>0.90174787504870302</c:v>
                </c:pt>
                <c:pt idx="215">
                  <c:v>0.90711910239640803</c:v>
                </c:pt>
                <c:pt idx="216">
                  <c:v>0.91234651042825932</c:v>
                </c:pt>
                <c:pt idx="217">
                  <c:v>0.91742927036417166</c:v>
                </c:pt>
                <c:pt idx="218">
                  <c:v>0.92236657635731101</c:v>
                </c:pt>
                <c:pt idx="219">
                  <c:v>0.92715764562185798</c:v>
                </c:pt>
                <c:pt idx="220">
                  <c:v>0.93180171855711369</c:v>
                </c:pt>
                <c:pt idx="221">
                  <c:v>0.93629805886793205</c:v>
                </c:pt>
                <c:pt idx="222">
                  <c:v>0.94064595368145465</c:v>
                </c:pt>
                <c:pt idx="223">
                  <c:v>0.94484471366013378</c:v>
                </c:pt>
                <c:pt idx="224">
                  <c:v>0.94889367311102335</c:v>
                </c:pt>
                <c:pt idx="225">
                  <c:v>0.95279219009132199</c:v>
                </c:pt>
                <c:pt idx="226">
                  <c:v>0.95653964651014867</c:v>
                </c:pt>
                <c:pt idx="227">
                  <c:v>0.96013544822653907</c:v>
                </c:pt>
                <c:pt idx="228">
                  <c:v>0.96357902514364313</c:v>
                </c:pt>
                <c:pt idx="229">
                  <c:v>0.96686983129911142</c:v>
                </c:pt>
                <c:pt idx="230">
                  <c:v>0.97000734495165508</c:v>
                </c:pt>
                <c:pt idx="231">
                  <c:v>0.9729910686637645</c:v>
                </c:pt>
                <c:pt idx="232">
                  <c:v>0.97582052938057651</c:v>
                </c:pt>
                <c:pt idx="233">
                  <c:v>0.97849527850487439</c:v>
                </c:pt>
                <c:pt idx="234">
                  <c:v>0.98101489196821101</c:v>
                </c:pt>
                <c:pt idx="235">
                  <c:v>0.9833789702981427</c:v>
                </c:pt>
                <c:pt idx="236">
                  <c:v>0.98558713868156367</c:v>
                </c:pt>
                <c:pt idx="237">
                  <c:v>0.98763904702413108</c:v>
                </c:pt>
                <c:pt idx="238">
                  <c:v>0.98953437000577016</c:v>
                </c:pt>
                <c:pt idx="239">
                  <c:v>0.99127280713225285</c:v>
                </c:pt>
                <c:pt idx="240">
                  <c:v>0.99285408278283926</c:v>
                </c:pt>
                <c:pt idx="241">
                  <c:v>0.99427794625397603</c:v>
                </c:pt>
                <c:pt idx="242">
                  <c:v>0.99554417179904431</c:v>
                </c:pt>
                <c:pt idx="243">
                  <c:v>0.99665255866415059</c:v>
                </c:pt>
                <c:pt idx="244">
                  <c:v>0.99760293111995557</c:v>
                </c:pt>
                <c:pt idx="245">
                  <c:v>0.99839513848953476</c:v>
                </c:pt>
                <c:pt idx="246">
                  <c:v>0.99902905517226803</c:v>
                </c:pt>
                <c:pt idx="247">
                  <c:v>0.99950458066375258</c:v>
                </c:pt>
                <c:pt idx="248">
                  <c:v>0.99982163957173753</c:v>
                </c:pt>
                <c:pt idx="249">
                  <c:v>0.99998018162807711</c:v>
                </c:pt>
                <c:pt idx="250">
                  <c:v>0.99998018169670067</c:v>
                </c:pt>
                <c:pt idx="251">
                  <c:v>0.99982163977759708</c:v>
                </c:pt>
                <c:pt idx="252">
                  <c:v>0.99950458100681572</c:v>
                </c:pt>
                <c:pt idx="253">
                  <c:v>0.99902905565248035</c:v>
                </c:pt>
                <c:pt idx="254">
                  <c:v>0.9983951391068201</c:v>
                </c:pt>
                <c:pt idx="255">
                  <c:v>0.997602931874216</c:v>
                </c:pt>
                <c:pt idx="256">
                  <c:v>0.99665255955526655</c:v>
                </c:pt>
                <c:pt idx="257">
                  <c:v>0.99554417282687446</c:v>
                </c:pt>
                <c:pt idx="258">
                  <c:v>0.9942779474183574</c:v>
                </c:pt>
                <c:pt idx="259">
                  <c:v>0.99285408408358744</c:v>
                </c:pt>
                <c:pt idx="260">
                  <c:v>0.99127280856916145</c:v>
                </c:pt>
                <c:pt idx="261">
                  <c:v>0.98953437157861135</c:v>
                </c:pt>
                <c:pt idx="262">
                  <c:v>0.98763904873265551</c:v>
                </c:pt>
                <c:pt idx="263">
                  <c:v>0.98558714052550056</c:v>
                </c:pt>
                <c:pt idx="264">
                  <c:v>0.98337897227719961</c:v>
                </c:pt>
                <c:pt idx="265">
                  <c:v>0.98101489408207421</c:v>
                </c:pt>
                <c:pt idx="266">
                  <c:v>0.9784952807532088</c:v>
                </c:pt>
                <c:pt idx="267">
                  <c:v>0.97582053176302552</c:v>
                </c:pt>
                <c:pt idx="268">
                  <c:v>0.97299107117995043</c:v>
                </c:pt>
                <c:pt idx="269">
                  <c:v>0.97000734760117913</c:v>
                </c:pt>
                <c:pt idx="270">
                  <c:v>0.96686983408155347</c:v>
                </c:pt>
                <c:pt idx="271">
                  <c:v>0.96357902805856188</c:v>
                </c:pt>
                <c:pt idx="272">
                  <c:v>0.96013545127347244</c:v>
                </c:pt>
                <c:pt idx="273">
                  <c:v>0.9565396496886136</c:v>
                </c:pt>
                <c:pt idx="274">
                  <c:v>0.95279219340081478</c:v>
                </c:pt>
                <c:pt idx="275">
                  <c:v>0.94889367655101908</c:v>
                </c:pt>
                <c:pt idx="276">
                  <c:v>0.94484471723008689</c:v>
                </c:pt>
                <c:pt idx="277">
                  <c:v>0.94064595738079926</c:v>
                </c:pt>
                <c:pt idx="278">
                  <c:v>0.93629806269608173</c:v>
                </c:pt>
                <c:pt idx="279">
                  <c:v>0.93180172251346161</c:v>
                </c:pt>
                <c:pt idx="280">
                  <c:v>0.92715764970577663</c:v>
                </c:pt>
                <c:pt idx="281">
                  <c:v>0.92236658056815313</c:v>
                </c:pt>
                <c:pt idx="282">
                  <c:v>0.91742927470126934</c:v>
                </c:pt>
                <c:pt idx="283">
                  <c:v>0.91234651489092522</c:v>
                </c:pt>
                <c:pt idx="284">
                  <c:v>0.90711910698393472</c:v>
                </c:pt>
                <c:pt idx="285">
                  <c:v>0.90174787976036275</c:v>
                </c:pt>
                <c:pt idx="286">
                  <c:v>0.89623368480212706</c:v>
                </c:pt>
                <c:pt idx="287">
                  <c:v>0.89057739635798305</c:v>
                </c:pt>
                <c:pt idx="288">
                  <c:v>0.88477991120491639</c:v>
                </c:pt>
                <c:pt idx="289">
                  <c:v>0.87884214850596376</c:v>
                </c:pt>
                <c:pt idx="290">
                  <c:v>0.87276504966448243</c:v>
                </c:pt>
                <c:pt idx="291">
                  <c:v>0.86654957817489753</c:v>
                </c:pt>
                <c:pt idx="292">
                  <c:v>0.86019671946994314</c:v>
                </c:pt>
                <c:pt idx="293">
                  <c:v>0.85370748076442782</c:v>
                </c:pt>
                <c:pt idx="294">
                  <c:v>0.84708289089554401</c:v>
                </c:pt>
                <c:pt idx="295">
                  <c:v>0.84032400015975273</c:v>
                </c:pt>
                <c:pt idx="296">
                  <c:v>0.83343188014626313</c:v>
                </c:pt>
                <c:pt idx="297">
                  <c:v>0.82640762356713748</c:v>
                </c:pt>
                <c:pt idx="298">
                  <c:v>0.81925234408404735</c:v>
                </c:pt>
                <c:pt idx="299">
                  <c:v>0.81196717613170677</c:v>
                </c:pt>
                <c:pt idx="300">
                  <c:v>0.80455327473801475</c:v>
                </c:pt>
                <c:pt idx="301">
                  <c:v>0.79701181534093024</c:v>
                </c:pt>
                <c:pt idx="302">
                  <c:v>0.78934399360211238</c:v>
                </c:pt>
                <c:pt idx="303">
                  <c:v>0.78155102521735464</c:v>
                </c:pt>
                <c:pt idx="304">
                  <c:v>0.77363414572384048</c:v>
                </c:pt>
                <c:pt idx="305">
                  <c:v>0.76559461030425746</c:v>
                </c:pt>
                <c:pt idx="306">
                  <c:v>0.75743369358779233</c:v>
                </c:pt>
                <c:pt idx="307">
                  <c:v>0.74915268944804536</c:v>
                </c:pt>
                <c:pt idx="308">
                  <c:v>0.74075291079789329</c:v>
                </c:pt>
                <c:pt idx="309">
                  <c:v>0.7322356893813321</c:v>
                </c:pt>
                <c:pt idx="310">
                  <c:v>0.7236023755623372</c:v>
                </c:pt>
                <c:pt idx="311">
                  <c:v>0.71485433811076882</c:v>
                </c:pt>
                <c:pt idx="312">
                  <c:v>0.7059929639853606</c:v>
                </c:pt>
                <c:pt idx="313">
                  <c:v>0.69701965811382383</c:v>
                </c:pt>
                <c:pt idx="314">
                  <c:v>0.68793584317010215</c:v>
                </c:pt>
                <c:pt idx="315">
                  <c:v>0.67874295934881557</c:v>
                </c:pt>
                <c:pt idx="316">
                  <c:v>0.66944246413692288</c:v>
                </c:pt>
                <c:pt idx="317">
                  <c:v>0.66003583208264494</c:v>
                </c:pt>
                <c:pt idx="318">
                  <c:v>0.6505245545616819</c:v>
                </c:pt>
                <c:pt idx="319">
                  <c:v>0.64091013954076315</c:v>
                </c:pt>
                <c:pt idx="320">
                  <c:v>0.6311941113385664</c:v>
                </c:pt>
                <c:pt idx="321">
                  <c:v>0.62137801038404483</c:v>
                </c:pt>
                <c:pt idx="322">
                  <c:v>0.61146339297219754</c:v>
                </c:pt>
                <c:pt idx="323">
                  <c:v>0.60145183101732957</c:v>
                </c:pt>
                <c:pt idx="324">
                  <c:v>0.59134491180383109</c:v>
                </c:pt>
                <c:pt idx="325">
                  <c:v>0.58114423773452073</c:v>
                </c:pt>
                <c:pt idx="326">
                  <c:v>0.57085142607659323</c:v>
                </c:pt>
                <c:pt idx="327">
                  <c:v>0.56046810870520891</c:v>
                </c:pt>
                <c:pt idx="328">
                  <c:v>0.54999593184476858</c:v>
                </c:pt>
                <c:pt idx="329">
                  <c:v>0.53943655580791217</c:v>
                </c:pt>
                <c:pt idx="330">
                  <c:v>0.52879165473228484</c:v>
                </c:pt>
                <c:pt idx="331">
                  <c:v>0.51806291631510815</c:v>
                </c:pt>
                <c:pt idx="332">
                  <c:v>0.5072520415456081</c:v>
                </c:pt>
                <c:pt idx="333">
                  <c:v>0.4963607444353284</c:v>
                </c:pt>
                <c:pt idx="334">
                  <c:v>0.48539075174638346</c:v>
                </c:pt>
                <c:pt idx="335">
                  <c:v>0.47434380271768822</c:v>
                </c:pt>
                <c:pt idx="336">
                  <c:v>0.46322164878921057</c:v>
                </c:pt>
                <c:pt idx="337">
                  <c:v>0.45202605332428908</c:v>
                </c:pt>
                <c:pt idx="338">
                  <c:v>0.44075879133006007</c:v>
                </c:pt>
                <c:pt idx="339">
                  <c:v>0.42942164917603926</c:v>
                </c:pt>
                <c:pt idx="340">
                  <c:v>0.41801642431090202</c:v>
                </c:pt>
                <c:pt idx="341">
                  <c:v>0.40654492497750366</c:v>
                </c:pt>
                <c:pt idx="342">
                  <c:v>0.39500896992619611</c:v>
                </c:pt>
                <c:pt idx="343">
                  <c:v>0.38341038812647049</c:v>
                </c:pt>
                <c:pt idx="344">
                  <c:v>0.37175101847698405</c:v>
                </c:pt>
                <c:pt idx="345">
                  <c:v>0.36003270951401156</c:v>
                </c:pt>
                <c:pt idx="346">
                  <c:v>0.34825731911836877</c:v>
                </c:pt>
                <c:pt idx="347">
                  <c:v>0.33642671422085474</c:v>
                </c:pt>
                <c:pt idx="348">
                  <c:v>0.32454277050625885</c:v>
                </c:pt>
                <c:pt idx="349">
                  <c:v>0.31260737211598</c:v>
                </c:pt>
                <c:pt idx="350">
                  <c:v>0.30062241134930645</c:v>
                </c:pt>
                <c:pt idx="351">
                  <c:v>0.2885897883633971</c:v>
                </c:pt>
                <c:pt idx="352">
                  <c:v>0.27651141087202619</c:v>
                </c:pt>
                <c:pt idx="353">
                  <c:v>0.26438919384312121</c:v>
                </c:pt>
                <c:pt idx="354">
                  <c:v>0.2522250591951547</c:v>
                </c:pt>
                <c:pt idx="355">
                  <c:v>0.24002093549243358</c:v>
                </c:pt>
                <c:pt idx="356">
                  <c:v>0.22777875763933469</c:v>
                </c:pt>
                <c:pt idx="357">
                  <c:v>0.21550046657353508</c:v>
                </c:pt>
                <c:pt idx="358">
                  <c:v>0.20318800895828573</c:v>
                </c:pt>
                <c:pt idx="359">
                  <c:v>0.19084333687377772</c:v>
                </c:pt>
                <c:pt idx="360">
                  <c:v>0.17846840750765017</c:v>
                </c:pt>
                <c:pt idx="361">
                  <c:v>0.16606518284468424</c:v>
                </c:pt>
                <c:pt idx="362">
                  <c:v>0.15363562935574518</c:v>
                </c:pt>
                <c:pt idx="363">
                  <c:v>0.14118171768600457</c:v>
                </c:pt>
                <c:pt idx="364">
                  <c:v>0.12870542234250484</c:v>
                </c:pt>
                <c:pt idx="365">
                  <c:v>0.11620872138111096</c:v>
                </c:pt>
                <c:pt idx="366">
                  <c:v>0.10369359609289922</c:v>
                </c:pt>
                <c:pt idx="367">
                  <c:v>9.1162030690033147E-2</c:v>
                </c:pt>
                <c:pt idx="368">
                  <c:v>7.8616011991176446E-2</c:v>
                </c:pt>
                <c:pt idx="369">
                  <c:v>6.6057529106492485E-2</c:v>
                </c:pt>
                <c:pt idx="370">
                  <c:v>5.3488573122281453E-2</c:v>
                </c:pt>
                <c:pt idx="371">
                  <c:v>4.0911136785299847E-2</c:v>
                </c:pt>
                <c:pt idx="372">
                  <c:v>2.8327214186825427E-2</c:v>
                </c:pt>
                <c:pt idx="373">
                  <c:v>1.5738800446500247E-2</c:v>
                </c:pt>
                <c:pt idx="374">
                  <c:v>3.1478913960150266E-3</c:v>
                </c:pt>
                <c:pt idx="375">
                  <c:v>-9.4435167373202421E-3</c:v>
                </c:pt>
                <c:pt idx="376">
                  <c:v>-2.2033427647068414E-2</c:v>
                </c:pt>
                <c:pt idx="377">
                  <c:v>-3.4619845264169842E-2</c:v>
                </c:pt>
                <c:pt idx="378">
                  <c:v>-4.7200774073409432E-2</c:v>
                </c:pt>
                <c:pt idx="379">
                  <c:v>-5.977421942979582E-2</c:v>
                </c:pt>
                <c:pt idx="380">
                  <c:v>-7.2338187874801799E-2</c:v>
                </c:pt>
                <c:pt idx="381">
                  <c:v>-8.4890687452420913E-2</c:v>
                </c:pt>
                <c:pt idx="382">
                  <c:v>-9.7429728024977166E-2</c:v>
                </c:pt>
                <c:pt idx="383">
                  <c:v>-0.10995332158865513</c:v>
                </c:pt>
                <c:pt idx="384">
                  <c:v>-0.1224594825886874</c:v>
                </c:pt>
                <c:pt idx="385">
                  <c:v>-0.13494622823415464</c:v>
                </c:pt>
                <c:pt idx="386">
                  <c:v>-0.14741157881234745</c:v>
                </c:pt>
                <c:pt idx="387">
                  <c:v>-0.15985355800264012</c:v>
                </c:pt>
                <c:pt idx="388">
                  <c:v>-0.17227019318982664</c:v>
                </c:pt>
                <c:pt idx="389">
                  <c:v>-0.18465951577686848</c:v>
                </c:pt>
                <c:pt idx="390">
                  <c:v>-0.19701956149700939</c:v>
                </c:pt>
                <c:pt idx="391">
                  <c:v>-0.20934837072519516</c:v>
                </c:pt>
                <c:pt idx="392">
                  <c:v>-0.22164398878876621</c:v>
                </c:pt>
                <c:pt idx="393">
                  <c:v>-0.23390446627736031</c:v>
                </c:pt>
                <c:pt idx="394">
                  <c:v>-0.24612785935198242</c:v>
                </c:pt>
                <c:pt idx="395">
                  <c:v>-0.25831223005319065</c:v>
                </c:pt>
                <c:pt idx="396">
                  <c:v>-0.27045564660835031</c:v>
                </c:pt>
                <c:pt idx="397">
                  <c:v>-0.28255618373790725</c:v>
                </c:pt>
                <c:pt idx="398">
                  <c:v>-0.29461192296063132</c:v>
                </c:pt>
                <c:pt idx="399">
                  <c:v>-0.30662095289778146</c:v>
                </c:pt>
                <c:pt idx="400">
                  <c:v>-0.31858136957614897</c:v>
                </c:pt>
                <c:pt idx="401">
                  <c:v>-0.33049127672991802</c:v>
                </c:pt>
                <c:pt idx="402">
                  <c:v>-0.34234878610131264</c:v>
                </c:pt>
                <c:pt idx="403">
                  <c:v>-0.35415201773997029</c:v>
                </c:pt>
                <c:pt idx="404">
                  <c:v>-0.36589910030099848</c:v>
                </c:pt>
                <c:pt idx="405">
                  <c:v>-0.3775881713416675</c:v>
                </c:pt>
                <c:pt idx="406">
                  <c:v>-0.38921737761669167</c:v>
                </c:pt>
                <c:pt idx="407">
                  <c:v>-0.40078487537205243</c:v>
                </c:pt>
                <c:pt idx="408">
                  <c:v>-0.41228883063731642</c:v>
                </c:pt>
                <c:pt idx="409">
                  <c:v>-0.42372741951640186</c:v>
                </c:pt>
                <c:pt idx="410">
                  <c:v>-0.43509882847675152</c:v>
                </c:pt>
                <c:pt idx="411">
                  <c:v>-0.44640125463685465</c:v>
                </c:pt>
                <c:pt idx="412">
                  <c:v>-0.45763290605208851</c:v>
                </c:pt>
                <c:pt idx="413">
                  <c:v>-0.46879200199882126</c:v>
                </c:pt>
                <c:pt idx="414">
                  <c:v>-0.47987677325673733</c:v>
                </c:pt>
                <c:pt idx="415">
                  <c:v>-0.49088546238933861</c:v>
                </c:pt>
                <c:pt idx="416">
                  <c:v>-0.50181632402257736</c:v>
                </c:pt>
                <c:pt idx="417">
                  <c:v>-0.51266762512157693</c:v>
                </c:pt>
                <c:pt idx="418">
                  <c:v>-0.52343764526539582</c:v>
                </c:pt>
                <c:pt idx="419">
                  <c:v>-0.53412467691979126</c:v>
                </c:pt>
                <c:pt idx="420">
                  <c:v>-0.54472702570794396</c:v>
                </c:pt>
                <c:pt idx="421">
                  <c:v>-0.55524301067908777</c:v>
                </c:pt>
                <c:pt idx="422">
                  <c:v>-0.56567096457502053</c:v>
                </c:pt>
                <c:pt idx="423">
                  <c:v>-0.57600923409443794</c:v>
                </c:pt>
                <c:pt idx="424">
                  <c:v>-0.58625618015505676</c:v>
                </c:pt>
                <c:pt idx="425">
                  <c:v>-0.59641017815348374</c:v>
                </c:pt>
                <c:pt idx="426">
                  <c:v>-0.60646961822278789</c:v>
                </c:pt>
                <c:pt idx="427">
                  <c:v>-0.61643290548773744</c:v>
                </c:pt>
                <c:pt idx="428">
                  <c:v>-0.62629846031765957</c:v>
                </c:pt>
                <c:pt idx="429">
                  <c:v>-0.6360647185768824</c:v>
                </c:pt>
                <c:pt idx="430">
                  <c:v>-0.64573013187272355</c:v>
                </c:pt>
                <c:pt idx="431">
                  <c:v>-0.65529316780097657</c:v>
                </c:pt>
                <c:pt idx="432">
                  <c:v>-0.66475231018886882</c:v>
                </c:pt>
                <c:pt idx="433">
                  <c:v>-0.67410605933544243</c:v>
                </c:pt>
                <c:pt idx="434">
                  <c:v>-0.68335293224932447</c:v>
                </c:pt>
                <c:pt idx="435">
                  <c:v>-0.69249146288384844</c:v>
                </c:pt>
                <c:pt idx="436">
                  <c:v>-0.70152020236948853</c:v>
                </c:pt>
                <c:pt idx="437">
                  <c:v>-0.7104377192435708</c:v>
                </c:pt>
                <c:pt idx="438">
                  <c:v>-0.71924259967722481</c:v>
                </c:pt>
                <c:pt idx="439">
                  <c:v>-0.72793344769953849</c:v>
                </c:pt>
                <c:pt idx="440">
                  <c:v>-0.73650888541888515</c:v>
                </c:pt>
                <c:pt idx="441">
                  <c:v>-0.74496755324137753</c:v>
                </c:pt>
                <c:pt idx="442">
                  <c:v>-0.75330811008642784</c:v>
                </c:pt>
                <c:pt idx="443">
                  <c:v>-0.76152923359936797</c:v>
                </c:pt>
                <c:pt idx="444">
                  <c:v>-0.76962962036110361</c:v>
                </c:pt>
                <c:pt idx="445">
                  <c:v>-0.77760798609476367</c:v>
                </c:pt>
                <c:pt idx="446">
                  <c:v>-0.78546306586931747</c:v>
                </c:pt>
                <c:pt idx="447">
                  <c:v>-0.79319361430012214</c:v>
                </c:pt>
                <c:pt idx="448">
                  <c:v>-0.80079840574637262</c:v>
                </c:pt>
                <c:pt idx="449">
                  <c:v>-0.80827623450542296</c:v>
                </c:pt>
                <c:pt idx="450">
                  <c:v>-0.81562591500394122</c:v>
                </c:pt>
                <c:pt idx="451">
                  <c:v>-0.8228462819858785</c:v>
                </c:pt>
                <c:pt idx="452">
                  <c:v>-0.82993619069721436</c:v>
                </c:pt>
                <c:pt idx="453">
                  <c:v>-0.83689451706745177</c:v>
                </c:pt>
                <c:pt idx="454">
                  <c:v>-0.84372015788783294</c:v>
                </c:pt>
                <c:pt idx="455">
                  <c:v>-0.85041203098624796</c:v>
                </c:pt>
                <c:pt idx="456">
                  <c:v>-0.85696907539880751</c:v>
                </c:pt>
                <c:pt idx="457">
                  <c:v>-0.86339025153805415</c:v>
                </c:pt>
                <c:pt idx="458">
                  <c:v>-0.86967454135778277</c:v>
                </c:pt>
                <c:pt idx="459">
                  <c:v>-0.87582094851444892</c:v>
                </c:pt>
                <c:pt idx="460">
                  <c:v>-0.88182849852513145</c:v>
                </c:pt>
                <c:pt idx="461">
                  <c:v>-0.8876962389220342</c:v>
                </c:pt>
                <c:pt idx="462">
                  <c:v>-0.89342323940349411</c:v>
                </c:pt>
                <c:pt idx="463">
                  <c:v>-0.89900859198147631</c:v>
                </c:pt>
                <c:pt idx="464">
                  <c:v>-0.90445141112553129</c:v>
                </c:pt>
                <c:pt idx="465">
                  <c:v>-0.90975083390319123</c:v>
                </c:pt>
                <c:pt idx="466">
                  <c:v>-0.91490602011678368</c:v>
                </c:pt>
                <c:pt idx="467">
                  <c:v>-0.91991615243664149</c:v>
                </c:pt>
                <c:pt idx="468">
                  <c:v>-0.92478043653068498</c:v>
                </c:pt>
                <c:pt idx="469">
                  <c:v>-0.92949810119036169</c:v>
                </c:pt>
                <c:pt idx="470">
                  <c:v>-0.93406839845291545</c:v>
                </c:pt>
                <c:pt idx="471">
                  <c:v>-0.93849060371997339</c:v>
                </c:pt>
                <c:pt idx="472">
                  <c:v>-0.94276401587242731</c:v>
                </c:pt>
                <c:pt idx="473">
                  <c:v>-0.9468879573815927</c:v>
                </c:pt>
                <c:pt idx="474">
                  <c:v>-0.95086177441662767</c:v>
                </c:pt>
                <c:pt idx="475">
                  <c:v>-0.9546848369481945</c:v>
                </c:pt>
                <c:pt idx="476">
                  <c:v>-0.95835653884834771</c:v>
                </c:pt>
                <c:pt idx="477">
                  <c:v>-0.96187629798663299</c:v>
                </c:pt>
                <c:pt idx="478">
                  <c:v>-0.96524355632238057</c:v>
                </c:pt>
                <c:pt idx="479">
                  <c:v>-0.96845777999318094</c:v>
                </c:pt>
                <c:pt idx="480">
                  <c:v>-0.97151845939952464</c:v>
                </c:pt>
                <c:pt idx="481">
                  <c:v>-0.97442510928559778</c:v>
                </c:pt>
                <c:pt idx="482">
                  <c:v>-0.97717726881621703</c:v>
                </c:pt>
                <c:pt idx="483">
                  <c:v>-0.9797745016498921</c:v>
                </c:pt>
                <c:pt idx="484">
                  <c:v>-0.98221639600800636</c:v>
                </c:pt>
                <c:pt idx="485">
                  <c:v>-0.98450256474010167</c:v>
                </c:pt>
                <c:pt idx="486">
                  <c:v>-0.98663264538525963</c:v>
                </c:pt>
                <c:pt idx="487">
                  <c:v>-0.98860630022956786</c:v>
                </c:pt>
                <c:pt idx="488">
                  <c:v>-0.99042321635966279</c:v>
                </c:pt>
                <c:pt idx="489">
                  <c:v>-0.99208310571234082</c:v>
                </c:pt>
                <c:pt idx="490">
                  <c:v>-0.99358570512022892</c:v>
                </c:pt>
                <c:pt idx="491">
                  <c:v>-0.99493077635350902</c:v>
                </c:pt>
                <c:pt idx="492">
                  <c:v>-0.9961181061576877</c:v>
                </c:pt>
                <c:pt idx="493">
                  <c:v>-0.997147506287407</c:v>
                </c:pt>
                <c:pt idx="494">
                  <c:v>-0.99801881353628974</c:v>
                </c:pt>
                <c:pt idx="495">
                  <c:v>-0.99873188976281513</c:v>
                </c:pt>
                <c:pt idx="496">
                  <c:v>-0.99928662191222017</c:v>
                </c:pt>
                <c:pt idx="497">
                  <c:v>-0.99968292203442422</c:v>
                </c:pt>
                <c:pt idx="498">
                  <c:v>-0.99992072729797288</c:v>
                </c:pt>
                <c:pt idx="499">
                  <c:v>-0.99999999999999989</c:v>
                </c:pt>
              </c:numCache>
            </c:numRef>
          </c:xVal>
          <c:yVal>
            <c:numRef>
              <c:f>PCA!yycir2</c:f>
              <c:numCache>
                <c:formatCode>General</c:formatCode>
                <c:ptCount val="500"/>
                <c:pt idx="0">
                  <c:v>1.0206823884348348E-11</c:v>
                </c:pt>
                <c:pt idx="1">
                  <c:v>-1.2591220966449658E-2</c:v>
                </c:pt>
                <c:pt idx="2">
                  <c:v>-2.5180445666343389E-2</c:v>
                </c:pt>
                <c:pt idx="3">
                  <c:v>-3.7765678129209522E-2</c:v>
                </c:pt>
                <c:pt idx="4">
                  <c:v>-5.0344923027734259E-2</c:v>
                </c:pt>
                <c:pt idx="5">
                  <c:v>-6.2916185983901668E-2</c:v>
                </c:pt>
                <c:pt idx="6">
                  <c:v>-7.547747388519431E-2</c:v>
                </c:pt>
                <c:pt idx="7">
                  <c:v>-8.802679520059116E-2</c:v>
                </c:pt>
                <c:pt idx="8">
                  <c:v>-0.10056216029631462</c:v>
                </c:pt>
                <c:pt idx="9">
                  <c:v>-0.11308158175127912</c:v>
                </c:pt>
                <c:pt idx="10">
                  <c:v>-0.12558307467218432</c:v>
                </c:pt>
                <c:pt idx="11">
                  <c:v>-0.1380646570082121</c:v>
                </c:pt>
                <c:pt idx="12">
                  <c:v>-0.15052434986527063</c:v>
                </c:pt>
                <c:pt idx="13">
                  <c:v>-0.16296017781973787</c:v>
                </c:pt>
                <c:pt idx="14">
                  <c:v>-0.17537016923165721</c:v>
                </c:pt>
                <c:pt idx="15">
                  <c:v>-0.18775235655732875</c:v>
                </c:pt>
                <c:pt idx="16">
                  <c:v>-0.2001047766612554</c:v>
                </c:pt>
                <c:pt idx="17">
                  <c:v>-0.21242547112738819</c:v>
                </c:pt>
                <c:pt idx="18">
                  <c:v>-0.22471248656962303</c:v>
                </c:pt>
                <c:pt idx="19">
                  <c:v>-0.23696387494150239</c:v>
                </c:pt>
                <c:pt idx="20">
                  <c:v>-0.24917769384506591</c:v>
                </c:pt>
                <c:pt idx="21">
                  <c:v>-0.26135200683880988</c:v>
                </c:pt>
                <c:pt idx="22">
                  <c:v>-0.2734848837447002</c:v>
                </c:pt>
                <c:pt idx="23">
                  <c:v>-0.28557440095419234</c:v>
                </c:pt>
                <c:pt idx="24">
                  <c:v>-0.29761864173321162</c:v>
                </c:pt>
                <c:pt idx="25">
                  <c:v>-0.30961569652603971</c:v>
                </c:pt>
                <c:pt idx="26">
                  <c:v>-0.32156366325806696</c:v>
                </c:pt>
                <c:pt idx="27">
                  <c:v>-0.33346064763735633</c:v>
                </c:pt>
                <c:pt idx="28">
                  <c:v>-0.34530476345497579</c:v>
                </c:pt>
                <c:pt idx="29">
                  <c:v>-0.3570941328840449</c:v>
                </c:pt>
                <c:pt idx="30">
                  <c:v>-0.36882688677745706</c:v>
                </c:pt>
                <c:pt idx="31">
                  <c:v>-0.38050116496422309</c:v>
                </c:pt>
                <c:pt idx="32">
                  <c:v>-0.39211511654439224</c:v>
                </c:pt>
                <c:pt idx="33">
                  <c:v>-0.40366690018250306</c:v>
                </c:pt>
                <c:pt idx="34">
                  <c:v>-0.4151546843995198</c:v>
                </c:pt>
                <c:pt idx="35">
                  <c:v>-0.42657664786320199</c:v>
                </c:pt>
                <c:pt idx="36">
                  <c:v>-0.43793097967686945</c:v>
                </c:pt>
                <c:pt idx="37">
                  <c:v>-0.44921587966651033</c:v>
                </c:pt>
                <c:pt idx="38">
                  <c:v>-0.46042955866619156</c:v>
                </c:pt>
                <c:pt idx="39">
                  <c:v>-0.47157023880171994</c:v>
                </c:pt>
                <c:pt idx="40">
                  <c:v>-0.48263615377251706</c:v>
                </c:pt>
                <c:pt idx="41">
                  <c:v>-0.49362554913165729</c:v>
                </c:pt>
                <c:pt idx="42">
                  <c:v>-0.50453668256402673</c:v>
                </c:pt>
                <c:pt idx="43">
                  <c:v>-0.51536782416255844</c:v>
                </c:pt>
                <c:pt idx="44">
                  <c:v>-0.52611725670250231</c:v>
                </c:pt>
                <c:pt idx="45">
                  <c:v>-0.53678327591368036</c:v>
                </c:pt>
                <c:pt idx="46">
                  <c:v>-0.5473641907506922</c:v>
                </c:pt>
                <c:pt idx="47">
                  <c:v>-0.55785832366102084</c:v>
                </c:pt>
                <c:pt idx="48">
                  <c:v>-0.56826401085100253</c:v>
                </c:pt>
                <c:pt idx="49">
                  <c:v>-0.57857960254961038</c:v>
                </c:pt>
                <c:pt idx="50">
                  <c:v>-0.5888034632700192</c:v>
                </c:pt>
                <c:pt idx="51">
                  <c:v>-0.59893397206890409</c:v>
                </c:pt>
                <c:pt idx="52">
                  <c:v>-0.60896952280343208</c:v>
                </c:pt>
                <c:pt idx="53">
                  <c:v>-0.61890852438590893</c:v>
                </c:pt>
                <c:pt idx="54">
                  <c:v>-0.62874940103603916</c:v>
                </c:pt>
                <c:pt idx="55">
                  <c:v>-0.63849059253075624</c:v>
                </c:pt>
                <c:pt idx="56">
                  <c:v>-0.64813055445158974</c:v>
                </c:pt>
                <c:pt idx="57">
                  <c:v>-0.65766775842952607</c:v>
                </c:pt>
                <c:pt idx="58">
                  <c:v>-0.66710069238732217</c:v>
                </c:pt>
                <c:pt idx="59">
                  <c:v>-0.676427860779239</c:v>
                </c:pt>
                <c:pt idx="60">
                  <c:v>-0.68564778482815303</c:v>
                </c:pt>
                <c:pt idx="61">
                  <c:v>-0.69475900276000901</c:v>
                </c:pt>
                <c:pt idx="62">
                  <c:v>-0.70376007003557695</c:v>
                </c:pt>
                <c:pt idx="63">
                  <c:v>-0.71264955957947684</c:v>
                </c:pt>
                <c:pt idx="64">
                  <c:v>-0.72142606200643566</c:v>
                </c:pt>
                <c:pt idx="65">
                  <c:v>-0.73008818584473634</c:v>
                </c:pt>
                <c:pt idx="66">
                  <c:v>-0.73863455775682996</c:v>
                </c:pt>
                <c:pt idx="67">
                  <c:v>-0.74706382275707306</c:v>
                </c:pt>
                <c:pt idx="68">
                  <c:v>-0.75537464442655133</c:v>
                </c:pt>
                <c:pt idx="69">
                  <c:v>-0.76356570512496436</c:v>
                </c:pt>
                <c:pt idx="70">
                  <c:v>-0.77163570619953037</c:v>
                </c:pt>
                <c:pt idx="71">
                  <c:v>-0.77958336819088125</c:v>
                </c:pt>
                <c:pt idx="72">
                  <c:v>-0.78740743103591482</c:v>
                </c:pt>
                <c:pt idx="73">
                  <c:v>-0.79510665426757132</c:v>
                </c:pt>
                <c:pt idx="74">
                  <c:v>-0.8026798172115045</c:v>
                </c:pt>
                <c:pt idx="75">
                  <c:v>-0.81012571917961196</c:v>
                </c:pt>
                <c:pt idx="76">
                  <c:v>-0.81744317966039926</c:v>
                </c:pt>
                <c:pt idx="77">
                  <c:v>-0.82463103850614505</c:v>
                </c:pt>
                <c:pt idx="78">
                  <c:v>-0.83168815611683522</c:v>
                </c:pt>
                <c:pt idx="79">
                  <c:v>-0.83861341362084196</c:v>
                </c:pt>
                <c:pt idx="80">
                  <c:v>-0.84540571305231527</c:v>
                </c:pt>
                <c:pt idx="81">
                  <c:v>-0.85206397752526009</c:v>
                </c:pt>
                <c:pt idx="82">
                  <c:v>-0.85858715140427089</c:v>
                </c:pt>
                <c:pt idx="83">
                  <c:v>-0.86497420047189832</c:v>
                </c:pt>
                <c:pt idx="84">
                  <c:v>-0.87122411209261896</c:v>
                </c:pt>
                <c:pt idx="85">
                  <c:v>-0.87733589537338308</c:v>
                </c:pt>
                <c:pt idx="86">
                  <c:v>-0.88330858132071755</c:v>
                </c:pt>
                <c:pt idx="87">
                  <c:v>-0.88914122299435316</c:v>
                </c:pt>
                <c:pt idx="88">
                  <c:v>-0.89483289565735857</c:v>
                </c:pt>
                <c:pt idx="89">
                  <c:v>-0.90038269692275252</c:v>
                </c:pt>
                <c:pt idx="90">
                  <c:v>-0.90578974689657299</c:v>
                </c:pt>
                <c:pt idx="91">
                  <c:v>-0.91105318831737969</c:v>
                </c:pt>
                <c:pt idx="92">
                  <c:v>-0.91617218669216938</c:v>
                </c:pt>
                <c:pt idx="93">
                  <c:v>-0.9211459304286802</c:v>
                </c:pt>
                <c:pt idx="94">
                  <c:v>-0.92597363096406582</c:v>
                </c:pt>
                <c:pt idx="95">
                  <c:v>-0.9306545228899179</c:v>
                </c:pt>
                <c:pt idx="96">
                  <c:v>-0.93518786407361854</c:v>
                </c:pt>
                <c:pt idx="97">
                  <c:v>-0.93957293577600121</c:v>
                </c:pt>
                <c:pt idx="98">
                  <c:v>-0.94380904276530342</c:v>
                </c:pt>
                <c:pt idx="99">
                  <c:v>-0.94789551342739287</c:v>
                </c:pt>
                <c:pt idx="100">
                  <c:v>-0.95183169987224769</c:v>
                </c:pt>
                <c:pt idx="101">
                  <c:v>-0.95561697803667711</c:v>
                </c:pt>
                <c:pt idx="102">
                  <c:v>-0.95925074778326314</c:v>
                </c:pt>
                <c:pt idx="103">
                  <c:v>-0.96273243299550948</c:v>
                </c:pt>
                <c:pt idx="104">
                  <c:v>-0.96606148166918226</c:v>
                </c:pt>
                <c:pt idx="105">
                  <c:v>-0.96923736599982724</c:v>
                </c:pt>
                <c:pt idx="106">
                  <c:v>-0.97225958246645094</c:v>
                </c:pt>
                <c:pt idx="107">
                  <c:v>-0.97512765191135131</c:v>
                </c:pt>
                <c:pt idx="108">
                  <c:v>-0.97784111961608577</c:v>
                </c:pt>
                <c:pt idx="109">
                  <c:v>-0.98039955537356505</c:v>
                </c:pt>
                <c:pt idx="110">
                  <c:v>-0.98280255355625956</c:v>
                </c:pt>
                <c:pt idx="111">
                  <c:v>-0.9850497331805107</c:v>
                </c:pt>
                <c:pt idx="112">
                  <c:v>-0.98714073796693302</c:v>
                </c:pt>
                <c:pt idx="113">
                  <c:v>-0.98907523639690131</c:v>
                </c:pt>
                <c:pt idx="114">
                  <c:v>-0.99085292176511075</c:v>
                </c:pt>
                <c:pt idx="115">
                  <c:v>-0.99247351222820401</c:v>
                </c:pt>
                <c:pt idx="116">
                  <c:v>-0.99393675084945565</c:v>
                </c:pt>
                <c:pt idx="117">
                  <c:v>-0.99524240563950839</c:v>
                </c:pt>
                <c:pt idx="118">
                  <c:v>-0.99639026959315424</c:v>
                </c:pt>
                <c:pt idx="119">
                  <c:v>-0.99738016072215352</c:v>
                </c:pt>
                <c:pt idx="120">
                  <c:v>-0.9982119220840886</c:v>
                </c:pt>
                <c:pt idx="121">
                  <c:v>-0.9988854218072466</c:v>
                </c:pt>
                <c:pt idx="122">
                  <c:v>-0.99940055311152631</c:v>
                </c:pt>
                <c:pt idx="123">
                  <c:v>-0.99975723432536823</c:v>
                </c:pt>
                <c:pt idx="124">
                  <c:v>-0.99995540889870305</c:v>
                </c:pt>
                <c:pt idx="125">
                  <c:v>-0.9999950454119173</c:v>
                </c:pt>
                <c:pt idx="126">
                  <c:v>-0.99987613758083482</c:v>
                </c:pt>
                <c:pt idx="127">
                  <c:v>-0.99959870425771313</c:v>
                </c:pt>
                <c:pt idx="128">
                  <c:v>-0.99916278942825454</c:v>
                </c:pt>
                <c:pt idx="129">
                  <c:v>-0.99856846220463213</c:v>
                </c:pt>
                <c:pt idx="130">
                  <c:v>-0.99781581681453291</c:v>
                </c:pt>
                <c:pt idx="131">
                  <c:v>-0.9969049725862178</c:v>
                </c:pt>
                <c:pt idx="132">
                  <c:v>-0.99583607392960338</c:v>
                </c:pt>
                <c:pt idx="133">
                  <c:v>-0.99460929031336576</c:v>
                </c:pt>
                <c:pt idx="134">
                  <c:v>-0.99322481623807268</c:v>
                </c:pt>
                <c:pt idx="135">
                  <c:v>-0.99168287120534626</c:v>
                </c:pt>
                <c:pt idx="136">
                  <c:v>-0.98998369968306188</c:v>
                </c:pt>
                <c:pt idx="137">
                  <c:v>-0.98812757106658899</c:v>
                </c:pt>
                <c:pt idx="138">
                  <c:v>-0.98611477963608019</c:v>
                </c:pt>
                <c:pt idx="139">
                  <c:v>-0.98394564450981403</c:v>
                </c:pt>
                <c:pt idx="140">
                  <c:v>-0.9816205095936007</c:v>
                </c:pt>
                <c:pt idx="141">
                  <c:v>-0.97913974352625754</c:v>
                </c:pt>
                <c:pt idx="142">
                  <c:v>-0.97650373962116255</c:v>
                </c:pt>
                <c:pt idx="143">
                  <c:v>-0.97371291580389718</c:v>
                </c:pt>
                <c:pt idx="144">
                  <c:v>-0.97076771454598576</c:v>
                </c:pt>
                <c:pt idx="145">
                  <c:v>-0.9676686027947442</c:v>
                </c:pt>
                <c:pt idx="146">
                  <c:v>-0.96441607189924727</c:v>
                </c:pt>
                <c:pt idx="147">
                  <c:v>-0.96101063753242832</c:v>
                </c:pt>
                <c:pt idx="148">
                  <c:v>-0.95745283960932082</c:v>
                </c:pt>
                <c:pt idx="149">
                  <c:v>-0.95374324220145856</c:v>
                </c:pt>
                <c:pt idx="150">
                  <c:v>-0.94988243344744416</c:v>
                </c:pt>
                <c:pt idx="151">
                  <c:v>-0.9458710254597027</c:v>
                </c:pt>
                <c:pt idx="152">
                  <c:v>-0.94170965422743436</c:v>
                </c:pt>
                <c:pt idx="153">
                  <c:v>-0.93739897951578133</c:v>
                </c:pt>
                <c:pt idx="154">
                  <c:v>-0.93293968476122557</c:v>
                </c:pt>
                <c:pt idx="155">
                  <c:v>-0.92833247696323273</c:v>
                </c:pt>
                <c:pt idx="156">
                  <c:v>-0.92357808657216123</c:v>
                </c:pt>
                <c:pt idx="157">
                  <c:v>-0.91867726737345312</c:v>
                </c:pt>
                <c:pt idx="158">
                  <c:v>-0.91363079636812405</c:v>
                </c:pt>
                <c:pt idx="159">
                  <c:v>-0.908439473649575</c:v>
                </c:pt>
                <c:pt idx="160">
                  <c:v>-0.90310412227674031</c:v>
                </c:pt>
                <c:pt idx="161">
                  <c:v>-0.89762558814359616</c:v>
                </c:pt>
                <c:pt idx="162">
                  <c:v>-0.89200473984504758</c:v>
                </c:pt>
                <c:pt idx="163">
                  <c:v>-0.88624246853921795</c:v>
                </c:pt>
                <c:pt idx="164">
                  <c:v>-0.88033968780615957</c:v>
                </c:pt>
                <c:pt idx="165">
                  <c:v>-0.87429733350301031</c:v>
                </c:pt>
                <c:pt idx="166">
                  <c:v>-0.86811636361561695</c:v>
                </c:pt>
                <c:pt idx="167">
                  <c:v>-0.86179775810665327</c:v>
                </c:pt>
                <c:pt idx="168">
                  <c:v>-0.85534251876024969</c:v>
                </c:pt>
                <c:pt idx="169">
                  <c:v>-0.84875166902316668</c:v>
                </c:pt>
                <c:pt idx="170">
                  <c:v>-0.84202625384253138</c:v>
                </c:pt>
                <c:pt idx="171">
                  <c:v>-0.83516733950016653</c:v>
                </c:pt>
                <c:pt idx="172">
                  <c:v>-0.82817601344353708</c:v>
                </c:pt>
                <c:pt idx="173">
                  <c:v>-0.82105338411334028</c:v>
                </c:pt>
                <c:pt idx="174">
                  <c:v>-0.81380058076776807</c:v>
                </c:pt>
                <c:pt idx="175">
                  <c:v>-0.80641875330346857</c:v>
                </c:pt>
                <c:pt idx="176">
                  <c:v>-0.79890907207323514</c:v>
                </c:pt>
                <c:pt idx="177">
                  <c:v>-0.79127272770045332</c:v>
                </c:pt>
                <c:pt idx="178">
                  <c:v>-0.7835109308903333</c:v>
                </c:pt>
                <c:pt idx="179">
                  <c:v>-0.77562491223795782</c:v>
                </c:pt>
                <c:pt idx="180">
                  <c:v>-0.76761592203317841</c:v>
                </c:pt>
                <c:pt idx="181">
                  <c:v>-0.759485230062386</c:v>
                </c:pt>
                <c:pt idx="182">
                  <c:v>-0.75123412540719514</c:v>
                </c:pt>
                <c:pt idx="183">
                  <c:v>-0.74286391624006443</c:v>
                </c:pt>
                <c:pt idx="184">
                  <c:v>-0.73437592961689302</c:v>
                </c:pt>
                <c:pt idx="185">
                  <c:v>-0.72577151126662232</c:v>
                </c:pt>
                <c:pt idx="186">
                  <c:v>-0.71705202537787593</c:v>
                </c:pt>
                <c:pt idx="187">
                  <c:v>-0.70821885438267662</c:v>
                </c:pt>
                <c:pt idx="188">
                  <c:v>-0.69927339873726635</c:v>
                </c:pt>
                <c:pt idx="189">
                  <c:v>-0.69021707670007193</c:v>
                </c:pt>
                <c:pt idx="190">
                  <c:v>-0.68105132410684666</c:v>
                </c:pt>
                <c:pt idx="191">
                  <c:v>-0.67177759414302485</c:v>
                </c:pt>
                <c:pt idx="192">
                  <c:v>-0.66239735711332759</c:v>
                </c:pt>
                <c:pt idx="193">
                  <c:v>-0.65291210020865287</c:v>
                </c:pt>
                <c:pt idx="194">
                  <c:v>-0.64332332727028774</c:v>
                </c:pt>
                <c:pt idx="195">
                  <c:v>-0.63363255855148315</c:v>
                </c:pt>
                <c:pt idx="196">
                  <c:v>-0.62384133047642276</c:v>
                </c:pt>
                <c:pt idx="197">
                  <c:v>-0.61395119539663345</c:v>
                </c:pt>
                <c:pt idx="198">
                  <c:v>-0.60396372134486531</c:v>
                </c:pt>
                <c:pt idx="199">
                  <c:v>-0.59388049178648838</c:v>
                </c:pt>
                <c:pt idx="200">
                  <c:v>-0.58370310536844239</c:v>
                </c:pt>
                <c:pt idx="201">
                  <c:v>-0.57343317566577767</c:v>
                </c:pt>
                <c:pt idx="202">
                  <c:v>-0.56307233092583253</c:v>
                </c:pt>
                <c:pt idx="203">
                  <c:v>-0.55262221381008125</c:v>
                </c:pt>
                <c:pt idx="204">
                  <c:v>-0.54208448113369867</c:v>
                </c:pt>
                <c:pt idx="205">
                  <c:v>-0.53146080360288028</c:v>
                </c:pt>
                <c:pt idx="206">
                  <c:v>-0.5207528655499587</c:v>
                </c:pt>
                <c:pt idx="207">
                  <c:v>-0.50996236466636313</c:v>
                </c:pt>
                <c:pt idx="208">
                  <c:v>-0.49909101173345694</c:v>
                </c:pt>
                <c:pt idx="209">
                  <c:v>-0.48814053035130217</c:v>
                </c:pt>
                <c:pt idx="210">
                  <c:v>-0.4771126566653916</c:v>
                </c:pt>
                <c:pt idx="211">
                  <c:v>-0.46600913909138969</c:v>
                </c:pt>
                <c:pt idx="212">
                  <c:v>-0.45483173803793203</c:v>
                </c:pt>
                <c:pt idx="213">
                  <c:v>-0.44358222562751976</c:v>
                </c:pt>
                <c:pt idx="214">
                  <c:v>-0.43226238541555839</c:v>
                </c:pt>
                <c:pt idx="215">
                  <c:v>-0.42087401210758435</c:v>
                </c:pt>
                <c:pt idx="216">
                  <c:v>-0.40941891127472135</c:v>
                </c:pt>
                <c:pt idx="217">
                  <c:v>-0.39789889906741854</c:v>
                </c:pt>
                <c:pt idx="218">
                  <c:v>-0.38631580192750681</c:v>
                </c:pt>
                <c:pt idx="219">
                  <c:v>-0.37467145629862603</c:v>
                </c:pt>
                <c:pt idx="220">
                  <c:v>-0.36296770833506597</c:v>
                </c:pt>
                <c:pt idx="221">
                  <c:v>-0.35120641360906618</c:v>
                </c:pt>
                <c:pt idx="222">
                  <c:v>-0.3393894368166262</c:v>
                </c:pt>
                <c:pt idx="223">
                  <c:v>-0.32751865148186576</c:v>
                </c:pt>
                <c:pt idx="224">
                  <c:v>-0.31559593965998722</c:v>
                </c:pt>
                <c:pt idx="225">
                  <c:v>-0.30362319163888341</c:v>
                </c:pt>
                <c:pt idx="226">
                  <c:v>-0.29160230563944411</c:v>
                </c:pt>
                <c:pt idx="227">
                  <c:v>-0.27953518751460066</c:v>
                </c:pt>
                <c:pt idx="228">
                  <c:v>-0.26742375044716271</c:v>
                </c:pt>
                <c:pt idx="229">
                  <c:v>-0.25526991464649296</c:v>
                </c:pt>
                <c:pt idx="230">
                  <c:v>-0.24307560704406533</c:v>
                </c:pt>
                <c:pt idx="231">
                  <c:v>-0.23084276098796225</c:v>
                </c:pt>
                <c:pt idx="232">
                  <c:v>-0.21857331593634971</c:v>
                </c:pt>
                <c:pt idx="233">
                  <c:v>-0.20626921714998633</c:v>
                </c:pt>
                <c:pt idx="234">
                  <c:v>-0.19393241538381192</c:v>
                </c:pt>
                <c:pt idx="235">
                  <c:v>-0.1815648665776633</c:v>
                </c:pt>
                <c:pt idx="236">
                  <c:v>-0.16916853154617187</c:v>
                </c:pt>
                <c:pt idx="237">
                  <c:v>-0.1567453756678846</c:v>
                </c:pt>
                <c:pt idx="238">
                  <c:v>-0.14429736857366296</c:v>
                </c:pt>
                <c:pt idx="239">
                  <c:v>-0.1318264838344082</c:v>
                </c:pt>
                <c:pt idx="240">
                  <c:v>-0.11933469864815945</c:v>
                </c:pt>
                <c:pt idx="241">
                  <c:v>-0.10682399352662118</c:v>
                </c:pt>
                <c:pt idx="242">
                  <c:v>-9.4296351981161083E-2</c:v>
                </c:pt>
                <c:pt idx="243">
                  <c:v>-8.1753760208334331E-2</c:v>
                </c:pt>
                <c:pt idx="244">
                  <c:v>-6.9198206774982327E-2</c:v>
                </c:pt>
                <c:pt idx="245">
                  <c:v>-5.6631682302953242E-2</c:v>
                </c:pt>
                <c:pt idx="246">
                  <c:v>-4.4056179153501372E-2</c:v>
                </c:pt>
                <c:pt idx="247">
                  <c:v>-3.1473691111406125E-2</c:v>
                </c:pt>
                <c:pt idx="248">
                  <c:v>-1.8886213068867626E-2</c:v>
                </c:pt>
                <c:pt idx="249">
                  <c:v>-6.2957407092267123E-3</c:v>
                </c:pt>
                <c:pt idx="250">
                  <c:v>6.2957298094427185E-3</c:v>
                </c:pt>
                <c:pt idx="251">
                  <c:v>1.8886202170812185E-2</c:v>
                </c:pt>
                <c:pt idx="252">
                  <c:v>3.1473680216806625E-2</c:v>
                </c:pt>
                <c:pt idx="253">
                  <c:v>4.4056168264085101E-2</c:v>
                </c:pt>
                <c:pt idx="254">
                  <c:v>5.6631671420446214E-2</c:v>
                </c:pt>
                <c:pt idx="255">
                  <c:v>6.9198195901110357E-2</c:v>
                </c:pt>
                <c:pt idx="256">
                  <c:v>8.1753749344821866E-2</c:v>
                </c:pt>
                <c:pt idx="257">
                  <c:v>9.4296341129730038E-2</c:v>
                </c:pt>
                <c:pt idx="258">
                  <c:v>0.106823982688992</c:v>
                </c:pt>
                <c:pt idx="259">
                  <c:v>0.11933468782604993</c:v>
                </c:pt>
                <c:pt idx="260">
                  <c:v>0.1318264730295346</c:v>
                </c:pt>
                <c:pt idx="261">
                  <c:v>0.14429735778773875</c:v>
                </c:pt>
                <c:pt idx="262">
                  <c:v>0.15674536490261939</c:v>
                </c:pt>
                <c:pt idx="263">
                  <c:v>0.16916852080327247</c:v>
                </c:pt>
                <c:pt idx="264">
                  <c:v>0.18156485585883247</c:v>
                </c:pt>
                <c:pt idx="265">
                  <c:v>0.1939324046907496</c:v>
                </c:pt>
                <c:pt idx="266">
                  <c:v>0.20626920648438821</c:v>
                </c:pt>
                <c:pt idx="267">
                  <c:v>0.21857330529990635</c:v>
                </c:pt>
                <c:pt idx="268">
                  <c:v>0.23084275038235999</c:v>
                </c:pt>
                <c:pt idx="269">
                  <c:v>0.24307559647098526</c:v>
                </c:pt>
                <c:pt idx="270">
                  <c:v>0.25526990410761174</c:v>
                </c:pt>
                <c:pt idx="271">
                  <c:v>0.26742373994415175</c:v>
                </c:pt>
                <c:pt idx="272">
                  <c:v>0.27953517704912467</c:v>
                </c:pt>
                <c:pt idx="273">
                  <c:v>0.29160229521316233</c:v>
                </c:pt>
                <c:pt idx="274">
                  <c:v>0.3036231812534485</c:v>
                </c:pt>
                <c:pt idx="275">
                  <c:v>0.31559592931704616</c:v>
                </c:pt>
                <c:pt idx="276">
                  <c:v>0.32751864118305873</c:v>
                </c:pt>
                <c:pt idx="277">
                  <c:v>0.33938942656358567</c:v>
                </c:pt>
                <c:pt idx="278">
                  <c:v>0.35120640340341769</c:v>
                </c:pt>
                <c:pt idx="279">
                  <c:v>0.36296769817842722</c:v>
                </c:pt>
                <c:pt idx="280">
                  <c:v>0.37467144619260806</c:v>
                </c:pt>
                <c:pt idx="281">
                  <c:v>0.38631579187371151</c:v>
                </c:pt>
                <c:pt idx="282">
                  <c:v>0.39789888906743986</c:v>
                </c:pt>
                <c:pt idx="283">
                  <c:v>0.40941890133014475</c:v>
                </c:pt>
                <c:pt idx="284">
                  <c:v>0.42087400221998605</c:v>
                </c:pt>
                <c:pt idx="285">
                  <c:v>0.43226237558650693</c:v>
                </c:pt>
                <c:pt idx="286">
                  <c:v>0.44358221585857299</c:v>
                </c:pt>
                <c:pt idx="287">
                  <c:v>0.45483172833063878</c:v>
                </c:pt>
                <c:pt idx="288">
                  <c:v>0.46600912944728906</c:v>
                </c:pt>
                <c:pt idx="289">
                  <c:v>0.4771126470860122</c:v>
                </c:pt>
                <c:pt idx="290">
                  <c:v>0.48814052083816351</c:v>
                </c:pt>
                <c:pt idx="291">
                  <c:v>0.49909100228806691</c:v>
                </c:pt>
                <c:pt idx="292">
                  <c:v>0.50996235529021927</c:v>
                </c:pt>
                <c:pt idx="293">
                  <c:v>0.52075285624454726</c:v>
                </c:pt>
                <c:pt idx="294">
                  <c:v>0.53146079436967675</c:v>
                </c:pt>
                <c:pt idx="295">
                  <c:v>0.54208447197416743</c:v>
                </c:pt>
                <c:pt idx="296">
                  <c:v>0.55262220472567414</c:v>
                </c:pt>
                <c:pt idx="297">
                  <c:v>0.56307232191798984</c:v>
                </c:pt>
                <c:pt idx="298">
                  <c:v>0.57343316673592715</c:v>
                </c:pt>
                <c:pt idx="299">
                  <c:v>0.58370309651800023</c:v>
                </c:pt>
                <c:pt idx="300">
                  <c:v>0.59388048301685803</c:v>
                </c:pt>
                <c:pt idx="301">
                  <c:v>0.60396371265743687</c:v>
                </c:pt>
                <c:pt idx="302">
                  <c:v>0.61395118679278426</c:v>
                </c:pt>
                <c:pt idx="303">
                  <c:v>0.62384132195751663</c:v>
                </c:pt>
                <c:pt idx="304">
                  <c:v>0.63363255011887099</c:v>
                </c:pt>
                <c:pt idx="305">
                  <c:v>0.64332331892530692</c:v>
                </c:pt>
                <c:pt idx="306">
                  <c:v>0.65291209195262589</c:v>
                </c:pt>
                <c:pt idx="307">
                  <c:v>0.66239734894756364</c:v>
                </c:pt>
                <c:pt idx="308">
                  <c:v>0.6717775860688181</c:v>
                </c:pt>
                <c:pt idx="309">
                  <c:v>0.68105131612547776</c:v>
                </c:pt>
                <c:pt idx="310">
                  <c:v>0.69021706881280642</c:v>
                </c:pt>
                <c:pt idx="311">
                  <c:v>0.69927339094535446</c:v>
                </c:pt>
                <c:pt idx="312">
                  <c:v>0.70821884668735369</c:v>
                </c:pt>
                <c:pt idx="313">
                  <c:v>0.71705201778036176</c:v>
                </c:pt>
                <c:pt idx="314">
                  <c:v>0.72577150376812161</c:v>
                </c:pt>
                <c:pt idx="315">
                  <c:v>0.73437592221859516</c:v>
                </c:pt>
                <c:pt idx="316">
                  <c:v>0.74286390894314192</c:v>
                </c:pt>
                <c:pt idx="317">
                  <c:v>0.75123411821280495</c:v>
                </c:pt>
                <c:pt idx="318">
                  <c:v>0.75948522297166865</c:v>
                </c:pt>
                <c:pt idx="319">
                  <c:v>0.76761591504725812</c:v>
                </c:pt>
                <c:pt idx="320">
                  <c:v>0.7756249053579426</c:v>
                </c:pt>
                <c:pt idx="321">
                  <c:v>0.78351092411731305</c:v>
                </c:pt>
                <c:pt idx="322">
                  <c:v>0.79127272103550239</c:v>
                </c:pt>
                <c:pt idx="323">
                  <c:v>0.79890906551741014</c:v>
                </c:pt>
                <c:pt idx="324">
                  <c:v>0.80641874685780912</c:v>
                </c:pt>
                <c:pt idx="325">
                  <c:v>0.81380057443329612</c:v>
                </c:pt>
                <c:pt idx="326">
                  <c:v>0.82105337789106003</c:v>
                </c:pt>
                <c:pt idx="327">
                  <c:v>0.82817600733443497</c:v>
                </c:pt>
                <c:pt idx="328">
                  <c:v>0.83516733350521122</c:v>
                </c:pt>
                <c:pt idx="329">
                  <c:v>0.84202624796267322</c:v>
                </c:pt>
                <c:pt idx="330">
                  <c:v>0.8487516632593376</c:v>
                </c:pt>
                <c:pt idx="331">
                  <c:v>0.85534251311336396</c:v>
                </c:pt>
                <c:pt idx="332">
                  <c:v>0.86179775257760605</c:v>
                </c:pt>
                <c:pt idx="333">
                  <c:v>0.86811635820528488</c:v>
                </c:pt>
                <c:pt idx="334">
                  <c:v>0.87429732821225115</c:v>
                </c:pt>
                <c:pt idx="335">
                  <c:v>0.88033968263581241</c:v>
                </c:pt>
                <c:pt idx="336">
                  <c:v>0.88624246349010227</c:v>
                </c:pt>
                <c:pt idx="337">
                  <c:v>0.89200473491796384</c:v>
                </c:pt>
                <c:pt idx="338">
                  <c:v>0.89762558333932563</c:v>
                </c:pt>
                <c:pt idx="339">
                  <c:v>0.90310411759604481</c:v>
                </c:pt>
                <c:pt idx="340">
                  <c:v>0.90843946909319606</c:v>
                </c:pt>
                <c:pt idx="341">
                  <c:v>0.91363079193678443</c:v>
                </c:pt>
                <c:pt idx="342">
                  <c:v>0.91867726306785535</c:v>
                </c:pt>
                <c:pt idx="343">
                  <c:v>0.92357808239298822</c:v>
                </c:pt>
                <c:pt idx="344">
                  <c:v>0.92833247291114673</c:v>
                </c:pt>
                <c:pt idx="345">
                  <c:v>0.93293968083686918</c:v>
                </c:pt>
                <c:pt idx="346">
                  <c:v>0.93739897571977682</c:v>
                </c:pt>
                <c:pt idx="347">
                  <c:v>0.94170965056038336</c:v>
                </c:pt>
                <c:pt idx="348">
                  <c:v>0.94587102192218675</c:v>
                </c:pt>
                <c:pt idx="349">
                  <c:v>0.94988243004002404</c:v>
                </c:pt>
                <c:pt idx="350">
                  <c:v>0.95374323892467427</c:v>
                </c:pt>
                <c:pt idx="351">
                  <c:v>0.95745283646369217</c:v>
                </c:pt>
                <c:pt idx="352">
                  <c:v>0.96101063451845392</c:v>
                </c:pt>
                <c:pt idx="353">
                  <c:v>0.96441606901740518</c:v>
                </c:pt>
                <c:pt idx="354">
                  <c:v>0.96766860004549116</c:v>
                </c:pt>
                <c:pt idx="355">
                  <c:v>0.97076771192975775</c:v>
                </c:pt>
                <c:pt idx="356">
                  <c:v>0.97371291332110887</c:v>
                </c:pt>
                <c:pt idx="357">
                  <c:v>0.97650373727220763</c:v>
                </c:pt>
                <c:pt idx="358">
                  <c:v>0.97913974131150838</c:v>
                </c:pt>
                <c:pt idx="359">
                  <c:v>0.98162050751340857</c:v>
                </c:pt>
                <c:pt idx="360">
                  <c:v>0.98394564256450845</c:v>
                </c:pt>
                <c:pt idx="361">
                  <c:v>0.98611477782596968</c:v>
                </c:pt>
                <c:pt idx="362">
                  <c:v>0.98812756939196067</c:v>
                </c:pt>
                <c:pt idx="363">
                  <c:v>0.98998369814418119</c:v>
                </c:pt>
                <c:pt idx="364">
                  <c:v>0.99168286980245723</c:v>
                </c:pt>
                <c:pt idx="365">
                  <c:v>0.99322481497139781</c:v>
                </c:pt>
                <c:pt idx="366">
                  <c:v>0.99460928918310565</c:v>
                </c:pt>
                <c:pt idx="367">
                  <c:v>0.99583607293593734</c:v>
                </c:pt>
                <c:pt idx="368">
                  <c:v>0.99690497172930337</c:v>
                </c:pt>
                <c:pt idx="369">
                  <c:v>0.99781581609450598</c:v>
                </c:pt>
                <c:pt idx="370">
                  <c:v>0.99856846162160673</c:v>
                </c:pt>
                <c:pt idx="371">
                  <c:v>0.99916278898232314</c:v>
                </c:pt>
                <c:pt idx="372">
                  <c:v>0.99959870394894657</c:v>
                </c:pt>
                <c:pt idx="373">
                  <c:v>0.99987613740928194</c:v>
                </c:pt>
                <c:pt idx="374">
                  <c:v>0.99999504537760531</c:v>
                </c:pt>
                <c:pt idx="375">
                  <c:v>0.99995540900163737</c:v>
                </c:pt>
                <c:pt idx="376">
                  <c:v>0.99975723456553256</c:v>
                </c:pt>
                <c:pt idx="377">
                  <c:v>0.99940055348888257</c:v>
                </c:pt>
                <c:pt idx="378">
                  <c:v>0.99888542232173505</c:v>
                </c:pt>
                <c:pt idx="379">
                  <c:v>0.99821192273562764</c:v>
                </c:pt>
                <c:pt idx="380">
                  <c:v>0.9973801615106398</c:v>
                </c:pt>
                <c:pt idx="381">
                  <c:v>0.99639027051846274</c:v>
                </c:pt>
                <c:pt idx="382">
                  <c:v>0.99524240670149244</c:v>
                </c:pt>
                <c:pt idx="383">
                  <c:v>0.99393675204794685</c:v>
                </c:pt>
                <c:pt idx="384">
                  <c:v>0.99247351356301239</c:v>
                </c:pt>
                <c:pt idx="385">
                  <c:v>0.9908529232360247</c:v>
                </c:pt>
                <c:pt idx="386">
                  <c:v>0.98907523800368746</c:v>
                </c:pt>
                <c:pt idx="387">
                  <c:v>0.9871407397093368</c:v>
                </c:pt>
                <c:pt idx="388">
                  <c:v>0.98504973505825577</c:v>
                </c:pt>
                <c:pt idx="389">
                  <c:v>0.98280255556904839</c:v>
                </c:pt>
                <c:pt idx="390">
                  <c:v>0.98039955752107832</c:v>
                </c:pt>
                <c:pt idx="391">
                  <c:v>0.97784112189798311</c:v>
                </c:pt>
                <c:pt idx="392">
                  <c:v>0.97512765432727078</c:v>
                </c:pt>
                <c:pt idx="393">
                  <c:v>0.97225958501600962</c:v>
                </c:pt>
                <c:pt idx="394">
                  <c:v>0.96923736868262089</c:v>
                </c:pt>
                <c:pt idx="395">
                  <c:v>0.96606148448478557</c:v>
                </c:pt>
                <c:pt idx="396">
                  <c:v>0.96273243594347602</c:v>
                </c:pt>
                <c:pt idx="397">
                  <c:v>0.9592507508631255</c:v>
                </c:pt>
                <c:pt idx="398">
                  <c:v>0.95561698124794703</c:v>
                </c:pt>
                <c:pt idx="399">
                  <c:v>0.95183170321441624</c:v>
                </c:pt>
                <c:pt idx="400">
                  <c:v>0.94789551689992979</c:v>
                </c:pt>
                <c:pt idx="401">
                  <c:v>0.94380904636765839</c:v>
                </c:pt>
                <c:pt idx="402">
                  <c:v>0.9395729395076029</c:v>
                </c:pt>
                <c:pt idx="403">
                  <c:v>0.93518786793387554</c:v>
                </c:pt>
                <c:pt idx="404">
                  <c:v>0.93065452687821804</c:v>
                </c:pt>
                <c:pt idx="405">
                  <c:v>0.9259736350797767</c:v>
                </c:pt>
                <c:pt idx="406">
                  <c:v>0.92114593467114947</c:v>
                </c:pt>
                <c:pt idx="407">
                  <c:v>0.91617219106072434</c:v>
                </c:pt>
                <c:pt idx="408">
                  <c:v>0.91105319281132768</c:v>
                </c:pt>
                <c:pt idx="409">
                  <c:v>0.90578975151520191</c:v>
                </c:pt>
                <c:pt idx="410">
                  <c:v>0.90038270166532985</c:v>
                </c:pt>
                <c:pt idx="411">
                  <c:v>0.89483290052313236</c:v>
                </c:pt>
                <c:pt idx="412">
                  <c:v>0.88914122798255191</c:v>
                </c:pt>
                <c:pt idx="413">
                  <c:v>0.88330858643055044</c:v>
                </c:pt>
                <c:pt idx="414">
                  <c:v>0.87733590060403999</c:v>
                </c:pt>
                <c:pt idx="415">
                  <c:v>0.87122411744327033</c:v>
                </c:pt>
                <c:pt idx="416">
                  <c:v>0.86497420594169605</c:v>
                </c:pt>
                <c:pt idx="417">
                  <c:v>0.85858715699234767</c:v>
                </c:pt>
                <c:pt idx="418">
                  <c:v>0.85206398323072996</c:v>
                </c:pt>
                <c:pt idx="419">
                  <c:v>0.84540571887427429</c:v>
                </c:pt>
                <c:pt idx="420">
                  <c:v>0.83861341955836666</c:v>
                </c:pt>
                <c:pt idx="421">
                  <c:v>0.83168816216898411</c:v>
                </c:pt>
                <c:pt idx="422">
                  <c:v>0.82463104467195869</c:v>
                </c:pt>
                <c:pt idx="423">
                  <c:v>0.81744318593889997</c:v>
                </c:pt>
                <c:pt idx="424">
                  <c:v>0.81012572556980411</c:v>
                </c:pt>
                <c:pt idx="425">
                  <c:v>0.80267982371237523</c:v>
                </c:pt>
                <c:pt idx="426">
                  <c:v>0.7951066608780899</c:v>
                </c:pt>
                <c:pt idx="427">
                  <c:v>0.78740743775503297</c:v>
                </c:pt>
                <c:pt idx="428">
                  <c:v>0.77958337501753394</c:v>
                </c:pt>
                <c:pt idx="429">
                  <c:v>0.77163571313263579</c:v>
                </c:pt>
                <c:pt idx="430">
                  <c:v>0.76356571216342284</c:v>
                </c:pt>
                <c:pt idx="431">
                  <c:v>0.75537465156924688</c:v>
                </c:pt>
                <c:pt idx="432">
                  <c:v>0.74706383000287324</c:v>
                </c:pt>
                <c:pt idx="433">
                  <c:v>0.73863456510458603</c:v>
                </c:pt>
                <c:pt idx="434">
                  <c:v>0.73008819329328301</c:v>
                </c:pt>
                <c:pt idx="435">
                  <c:v>0.72142606955459232</c:v>
                </c:pt>
                <c:pt idx="436">
                  <c:v>0.71264956722604689</c:v>
                </c:pt>
                <c:pt idx="437">
                  <c:v>0.70376007777934746</c:v>
                </c:pt>
                <c:pt idx="438">
                  <c:v>0.69475901059975276</c:v>
                </c:pt>
                <c:pt idx="439">
                  <c:v>0.68564779276262766</c:v>
                </c:pt>
                <c:pt idx="440">
                  <c:v>0.67642786880718597</c:v>
                </c:pt>
                <c:pt idx="441">
                  <c:v>0.66710070050746861</c:v>
                </c:pt>
                <c:pt idx="442">
                  <c:v>0.65766776664058457</c:v>
                </c:pt>
                <c:pt idx="443">
                  <c:v>0.64813056275225844</c:v>
                </c:pt>
                <c:pt idx="444">
                  <c:v>0.63849060091971876</c:v>
                </c:pt>
                <c:pt idx="445">
                  <c:v>0.6287494095119659</c:v>
                </c:pt>
                <c:pt idx="446">
                  <c:v>0.61890853294745607</c:v>
                </c:pt>
                <c:pt idx="447">
                  <c:v>0.60896953144924182</c:v>
                </c:pt>
                <c:pt idx="448">
                  <c:v>0.59893398079760674</c:v>
                </c:pt>
                <c:pt idx="449">
                  <c:v>0.58880347208023021</c:v>
                </c:pt>
                <c:pt idx="450">
                  <c:v>0.57857961143993286</c:v>
                </c:pt>
                <c:pt idx="451">
                  <c:v>0.56826401982002706</c:v>
                </c:pt>
                <c:pt idx="452">
                  <c:v>0.55785833270732543</c:v>
                </c:pt>
                <c:pt idx="453">
                  <c:v>0.54736419987284213</c:v>
                </c:pt>
                <c:pt idx="454">
                  <c:v>0.53678328511022977</c:v>
                </c:pt>
                <c:pt idx="455">
                  <c:v>0.52611726597199304</c:v>
                </c:pt>
                <c:pt idx="456">
                  <c:v>0.515367833503521</c:v>
                </c:pt>
                <c:pt idx="457">
                  <c:v>0.50453669197497975</c:v>
                </c:pt>
                <c:pt idx="458">
                  <c:v>0.49362555861110979</c:v>
                </c:pt>
                <c:pt idx="459">
                  <c:v>0.48263616331896542</c:v>
                </c:pt>
                <c:pt idx="460">
                  <c:v>0.47157024841365064</c:v>
                </c:pt>
                <c:pt idx="461">
                  <c:v>0.4604295683420806</c:v>
                </c:pt>
                <c:pt idx="462">
                  <c:v>0.44921588940482371</c:v>
                </c:pt>
                <c:pt idx="463">
                  <c:v>0.43793098947606274</c:v>
                </c:pt>
                <c:pt idx="464">
                  <c:v>0.42657665772172199</c:v>
                </c:pt>
                <c:pt idx="465">
                  <c:v>0.41515469431580354</c:v>
                </c:pt>
                <c:pt idx="466">
                  <c:v>0.4036669101549783</c:v>
                </c:pt>
                <c:pt idx="467">
                  <c:v>0.39211512657147751</c:v>
                </c:pt>
                <c:pt idx="468">
                  <c:v>0.3805011750443299</c:v>
                </c:pt>
                <c:pt idx="469">
                  <c:v>0.3688268969089864</c:v>
                </c:pt>
                <c:pt idx="470">
                  <c:v>0.3570941430653905</c:v>
                </c:pt>
                <c:pt idx="471">
                  <c:v>0.34530477368452339</c:v>
                </c:pt>
                <c:pt idx="472">
                  <c:v>0.33346065791348412</c:v>
                </c:pt>
                <c:pt idx="473">
                  <c:v>0.32156367357914528</c:v>
                </c:pt>
                <c:pt idx="474">
                  <c:v>0.30961570689043261</c:v>
                </c:pt>
                <c:pt idx="475">
                  <c:v>0.29761865213927596</c:v>
                </c:pt>
                <c:pt idx="476">
                  <c:v>0.28557441140027823</c:v>
                </c:pt>
                <c:pt idx="477">
                  <c:v>0.27348489422915107</c:v>
                </c:pt>
                <c:pt idx="478">
                  <c:v>0.26135201735996466</c:v>
                </c:pt>
                <c:pt idx="479">
                  <c:v>0.24917770440125575</c:v>
                </c:pt>
                <c:pt idx="480">
                  <c:v>0.23696388553105363</c:v>
                </c:pt>
                <c:pt idx="481">
                  <c:v>0.22471249719085676</c:v>
                </c:pt>
                <c:pt idx="482">
                  <c:v>0.21242548177862</c:v>
                </c:pt>
                <c:pt idx="483">
                  <c:v>0.20010478734079706</c:v>
                </c:pt>
                <c:pt idx="484">
                  <c:v>0.18775236726348704</c:v>
                </c:pt>
                <c:pt idx="485">
                  <c:v>0.17537017996273477</c:v>
                </c:pt>
                <c:pt idx="486">
                  <c:v>0.1629601885740333</c:v>
                </c:pt>
                <c:pt idx="487">
                  <c:v>0.15052436064107844</c:v>
                </c:pt>
                <c:pt idx="488">
                  <c:v>0.1380646678038252</c:v>
                </c:pt>
                <c:pt idx="489">
                  <c:v>0.1255830854858902</c:v>
                </c:pt>
                <c:pt idx="490">
                  <c:v>0.11308159258136333</c:v>
                </c:pt>
                <c:pt idx="491">
                  <c:v>0.1005621711410601</c:v>
                </c:pt>
                <c:pt idx="492">
                  <c:v>8.802680605827809E-2</c:v>
                </c:pt>
                <c:pt idx="493">
                  <c:v>7.5477484754101709E-2</c:v>
                </c:pt>
                <c:pt idx="494">
                  <c:v>6.2916196862306303E-2</c:v>
                </c:pt>
                <c:pt idx="495">
                  <c:v>5.0344933913911434E-2</c:v>
                </c:pt>
                <c:pt idx="496">
                  <c:v>3.776568902143327E-2</c:v>
                </c:pt>
                <c:pt idx="497">
                  <c:v>2.5180456562886366E-2</c:v>
                </c:pt>
                <c:pt idx="498">
                  <c:v>1.2591231865585599E-2</c:v>
                </c:pt>
                <c:pt idx="499">
                  <c:v>1.0889793189807276E-8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-8.3735684498467369E-2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0.1280601349805604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0.89802194169185956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0.25847265690132731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0.70760363791616054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0.25097551507983551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0.79503067086825774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0.14232375599863237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0.70092353645704186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0.44470368283036582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0.29694880527224904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0.57748472541263884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0.75539150058695315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0.50800891399499915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0.88073889387406534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-0.24414222491339332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-0.50754287511066554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-0.73997950249021371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-9.1955317716354359E-2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0.82743648312383822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180760"/>
        <c:axId val="447183112"/>
      </c:scatterChart>
      <c:valAx>
        <c:axId val="447180760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D1 (41,38 %)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3112"/>
        <c:crosses val="autoZero"/>
        <c:crossBetween val="midCat"/>
        <c:majorUnit val="0.25"/>
      </c:valAx>
      <c:valAx>
        <c:axId val="447183112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D2 (22,48 %)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0760"/>
        <c:crosses val="autoZero"/>
        <c:crossBetween val="midCat"/>
        <c:majorUnit val="0.2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fr-FR" sz="1000">
                <a:latin typeface="Times New Roman" panose="02020603050405020304" pitchFamily="18" charset="0"/>
                <a:cs typeface="Times New Roman" panose="02020603050405020304" pitchFamily="18" charset="0"/>
              </a:rPr>
              <a:t>Observations (axes D1 and D2: 63,86 %)
after Varimax rotation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dPt>
            <c:idx val="24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5.4235985864895433E-2"/>
                  <c:y val="-5.550570766861997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OS02-18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9724338360475371E-2"/>
                  <c:y val="2.3529536681087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OS03-18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380065642604573E-3"/>
                  <c:y val="1.66241759654533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OS04-18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4332443388642633E-2"/>
                  <c:y val="-1.2595977138816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OS06-18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782267680475946E-3"/>
                  <c:y val="5.30693744396909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OS10-18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794436824382229E-2"/>
                  <c:y val="-2.71740565285116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OS19-18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338358053256683E-2"/>
                  <c:y val="-2.02047014879973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OS20-18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6140196927813727E-3"/>
                  <c:y val="-1.2915661793149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OS27-18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7408456517163545E-2"/>
                  <c:y val="-1.6560181640573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OS30-18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8475978396215197E-2"/>
                  <c:y val="1.2915661793149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OS34-18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3095912753610618E-2"/>
                  <c:y val="-2.0204701487997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OS35-18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7709932446391996E-2"/>
                  <c:y val="2.3529536681087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OS37-18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7227437352453959E-2"/>
                  <c:y val="-1.242833235568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OS38-18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5.6937971831954766E-2"/>
                  <c:y val="-1.25959771388166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OS39-18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5.5399965267694334E-2"/>
                  <c:y val="-1.662417596545406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OS08-18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2222081031699194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OS15-18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0"/>
                  <c:y val="5.30693744396909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OS14-18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1.5380065642604573E-3"/>
                  <c:y val="1.66241759654533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OS17-18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9.2280393855628581E-3"/>
                  <c:y val="-8.951457291392848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OS25-18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0"/>
                  <c:y val="-1.2915661793149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OS31-18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4.1526177235032352E-2"/>
                  <c:y val="-2.3529536681087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OS33-18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1.2222081031699194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OS36-18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7.6900328213022869E-3"/>
                  <c:y val="2.02047014879971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OS13-18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2335781468401473E-2"/>
                  <c:y val="-2.352953668108793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OS21-18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5.6937971831954738E-2"/>
                  <c:y val="-8.951457291392848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OS32-18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PCA!$C$404:$C$428</c:f>
              <c:numCache>
                <c:formatCode>0.000</c:formatCode>
                <c:ptCount val="25"/>
                <c:pt idx="0">
                  <c:v>-0.22175374213173021</c:v>
                </c:pt>
                <c:pt idx="1">
                  <c:v>-0.78243771862146927</c:v>
                </c:pt>
                <c:pt idx="2">
                  <c:v>0.12073511894781633</c:v>
                </c:pt>
                <c:pt idx="3">
                  <c:v>-0.82556447412385003</c:v>
                </c:pt>
                <c:pt idx="4">
                  <c:v>-0.51862138124798707</c:v>
                </c:pt>
                <c:pt idx="5">
                  <c:v>-1.2476836718171003</c:v>
                </c:pt>
                <c:pt idx="6">
                  <c:v>-0.46992382712906094</c:v>
                </c:pt>
                <c:pt idx="7">
                  <c:v>7.8803711724203696E-2</c:v>
                </c:pt>
                <c:pt idx="8">
                  <c:v>-0.48942625746524432</c:v>
                </c:pt>
                <c:pt idx="9">
                  <c:v>-1.0906259849693045</c:v>
                </c:pt>
                <c:pt idx="10">
                  <c:v>-0.84958909940154426</c:v>
                </c:pt>
                <c:pt idx="11">
                  <c:v>-1.0553560513291975</c:v>
                </c:pt>
                <c:pt idx="12">
                  <c:v>-0.18559120603640133</c:v>
                </c:pt>
                <c:pt idx="13">
                  <c:v>-1.6822692341285446</c:v>
                </c:pt>
                <c:pt idx="14">
                  <c:v>-0.44823503085960004</c:v>
                </c:pt>
                <c:pt idx="15">
                  <c:v>0.87661987173041755</c:v>
                </c:pt>
                <c:pt idx="16">
                  <c:v>1.0727083207476293</c:v>
                </c:pt>
                <c:pt idx="17">
                  <c:v>1.7081434407234306</c:v>
                </c:pt>
                <c:pt idx="18">
                  <c:v>1.909343660225908</c:v>
                </c:pt>
                <c:pt idx="19">
                  <c:v>0.82172352170059559</c:v>
                </c:pt>
                <c:pt idx="20">
                  <c:v>1.8304642486132234</c:v>
                </c:pt>
                <c:pt idx="21">
                  <c:v>1.6457684433583868</c:v>
                </c:pt>
                <c:pt idx="22">
                  <c:v>6.5871997500563315E-2</c:v>
                </c:pt>
                <c:pt idx="23">
                  <c:v>-0.17596779432532131</c:v>
                </c:pt>
                <c:pt idx="24">
                  <c:v>-8.7136861685837938E-2</c:v>
                </c:pt>
              </c:numCache>
            </c:numRef>
          </c:xVal>
          <c:yVal>
            <c:numRef>
              <c:f>PCA!$D$404:$D$428</c:f>
              <c:numCache>
                <c:formatCode>0.000</c:formatCode>
                <c:ptCount val="25"/>
                <c:pt idx="0">
                  <c:v>0.22661658568644333</c:v>
                </c:pt>
                <c:pt idx="1">
                  <c:v>-1.1513755119752813</c:v>
                </c:pt>
                <c:pt idx="2">
                  <c:v>-1.0674621245775282</c:v>
                </c:pt>
                <c:pt idx="3">
                  <c:v>1.1026895270110615</c:v>
                </c:pt>
                <c:pt idx="4">
                  <c:v>-0.99013123671232584</c:v>
                </c:pt>
                <c:pt idx="5">
                  <c:v>0.62755451497104597</c:v>
                </c:pt>
                <c:pt idx="6">
                  <c:v>-0.78571404317306226</c:v>
                </c:pt>
                <c:pt idx="7">
                  <c:v>-0.82925161864034391</c:v>
                </c:pt>
                <c:pt idx="8">
                  <c:v>-1.894093540669658</c:v>
                </c:pt>
                <c:pt idx="9">
                  <c:v>0.45071147297214764</c:v>
                </c:pt>
                <c:pt idx="10">
                  <c:v>-0.3346261120790649</c:v>
                </c:pt>
                <c:pt idx="11">
                  <c:v>-0.43017800800354422</c:v>
                </c:pt>
                <c:pt idx="12">
                  <c:v>-0.58813395089725207</c:v>
                </c:pt>
                <c:pt idx="13">
                  <c:v>1.5005713114908039</c:v>
                </c:pt>
                <c:pt idx="14">
                  <c:v>0.34051387900399949</c:v>
                </c:pt>
                <c:pt idx="15">
                  <c:v>0.83655822186778406</c:v>
                </c:pt>
                <c:pt idx="16">
                  <c:v>-1.0739056276542451</c:v>
                </c:pt>
                <c:pt idx="17">
                  <c:v>-1.0651955675478444</c:v>
                </c:pt>
                <c:pt idx="18">
                  <c:v>0.98430082236411665</c:v>
                </c:pt>
                <c:pt idx="19">
                  <c:v>-0.86526191126787222</c:v>
                </c:pt>
                <c:pt idx="20">
                  <c:v>0.97950349314770802</c:v>
                </c:pt>
                <c:pt idx="21">
                  <c:v>0.51247461355388013</c:v>
                </c:pt>
                <c:pt idx="22">
                  <c:v>1.9640535537541748</c:v>
                </c:pt>
                <c:pt idx="23">
                  <c:v>0.14191333604315118</c:v>
                </c:pt>
                <c:pt idx="24">
                  <c:v>1.4078679213317133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183504"/>
        <c:axId val="445568208"/>
      </c:scatterChart>
      <c:valAx>
        <c:axId val="447183504"/>
        <c:scaling>
          <c:orientation val="minMax"/>
          <c:max val="2.5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sz="10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fr-FR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D1 (41,38 %)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5568208"/>
        <c:crosses val="autoZero"/>
        <c:crossBetween val="midCat"/>
        <c:majorUnit val="0.5"/>
      </c:valAx>
      <c:valAx>
        <c:axId val="445568208"/>
        <c:scaling>
          <c:orientation val="minMax"/>
          <c:max val="2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0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fr-FR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D2 (22,48 %)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3504"/>
        <c:crosses val="autoZero"/>
        <c:crossBetween val="midCat"/>
        <c:majorUnit val="0.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Biplot (axes D1 and D2: 63,86 %)
after Varimax rotation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2016535433070872E-2"/>
                  <c:y val="-2.3529411764705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2016535433070928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2016535433070928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222081031699194E-16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850131233595799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50131233595799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9.3850131233595868E-2"/>
                  <c:y val="2.3529411764705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9.385013123359586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2222081031699194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1.2222081031699194E-16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-2.3529411764705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2222081031699194E-16"/>
                  <c:y val="2.3529411764705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1.2222081031699194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9.385013123359586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PCA_HID3!$B$2:$B$26</c:f>
              <c:numCache>
                <c:formatCode>0</c:formatCode>
                <c:ptCount val="25"/>
                <c:pt idx="0">
                  <c:v>-0.22175374213173021</c:v>
                </c:pt>
                <c:pt idx="1">
                  <c:v>-0.78243771862146927</c:v>
                </c:pt>
                <c:pt idx="2">
                  <c:v>0.12073511894781633</c:v>
                </c:pt>
                <c:pt idx="3">
                  <c:v>-0.82556447412385003</c:v>
                </c:pt>
                <c:pt idx="4">
                  <c:v>-0.51862138124798707</c:v>
                </c:pt>
                <c:pt idx="5">
                  <c:v>-1.2476836718171003</c:v>
                </c:pt>
                <c:pt idx="6">
                  <c:v>-0.46992382712906094</c:v>
                </c:pt>
                <c:pt idx="7">
                  <c:v>7.8803711724203696E-2</c:v>
                </c:pt>
                <c:pt idx="8">
                  <c:v>-0.48942625746524432</c:v>
                </c:pt>
                <c:pt idx="9">
                  <c:v>-1.0906259849693045</c:v>
                </c:pt>
                <c:pt idx="10">
                  <c:v>-0.84958909940154426</c:v>
                </c:pt>
                <c:pt idx="11">
                  <c:v>-1.0553560513291975</c:v>
                </c:pt>
                <c:pt idx="12">
                  <c:v>-0.18559120603640133</c:v>
                </c:pt>
                <c:pt idx="13">
                  <c:v>-1.6822692341285446</c:v>
                </c:pt>
                <c:pt idx="14">
                  <c:v>-0.44823503085960004</c:v>
                </c:pt>
                <c:pt idx="15">
                  <c:v>0.87661987173041755</c:v>
                </c:pt>
                <c:pt idx="16">
                  <c:v>1.0727083207476293</c:v>
                </c:pt>
                <c:pt idx="17">
                  <c:v>1.7081434407234306</c:v>
                </c:pt>
                <c:pt idx="18">
                  <c:v>1.909343660225908</c:v>
                </c:pt>
                <c:pt idx="19">
                  <c:v>0.82172352170059559</c:v>
                </c:pt>
                <c:pt idx="20">
                  <c:v>1.8304642486132234</c:v>
                </c:pt>
                <c:pt idx="21">
                  <c:v>1.6457684433583868</c:v>
                </c:pt>
                <c:pt idx="22">
                  <c:v>6.5871997500563315E-2</c:v>
                </c:pt>
                <c:pt idx="23">
                  <c:v>-0.17596779432532131</c:v>
                </c:pt>
                <c:pt idx="24">
                  <c:v>-8.7136861685837938E-2</c:v>
                </c:pt>
              </c:numCache>
            </c:numRef>
          </c:xVal>
          <c:yVal>
            <c:numRef>
              <c:f>PCA_HID3!$C$2:$C$26</c:f>
              <c:numCache>
                <c:formatCode>0</c:formatCode>
                <c:ptCount val="25"/>
                <c:pt idx="0">
                  <c:v>0.22661658568644333</c:v>
                </c:pt>
                <c:pt idx="1">
                  <c:v>-1.1513755119752813</c:v>
                </c:pt>
                <c:pt idx="2">
                  <c:v>-1.0674621245775282</c:v>
                </c:pt>
                <c:pt idx="3">
                  <c:v>1.1026895270110615</c:v>
                </c:pt>
                <c:pt idx="4">
                  <c:v>-0.99013123671232584</c:v>
                </c:pt>
                <c:pt idx="5">
                  <c:v>0.62755451497104597</c:v>
                </c:pt>
                <c:pt idx="6">
                  <c:v>-0.78571404317306226</c:v>
                </c:pt>
                <c:pt idx="7">
                  <c:v>-0.82925161864034391</c:v>
                </c:pt>
                <c:pt idx="8">
                  <c:v>-1.894093540669658</c:v>
                </c:pt>
                <c:pt idx="9">
                  <c:v>0.45071147297214764</c:v>
                </c:pt>
                <c:pt idx="10">
                  <c:v>-0.3346261120790649</c:v>
                </c:pt>
                <c:pt idx="11">
                  <c:v>-0.43017800800354422</c:v>
                </c:pt>
                <c:pt idx="12">
                  <c:v>-0.58813395089725207</c:v>
                </c:pt>
                <c:pt idx="13">
                  <c:v>1.5005713114908039</c:v>
                </c:pt>
                <c:pt idx="14">
                  <c:v>0.34051387900399949</c:v>
                </c:pt>
                <c:pt idx="15">
                  <c:v>0.83655822186778406</c:v>
                </c:pt>
                <c:pt idx="16">
                  <c:v>-1.0739056276542451</c:v>
                </c:pt>
                <c:pt idx="17">
                  <c:v>-1.0651955675478444</c:v>
                </c:pt>
                <c:pt idx="18">
                  <c:v>0.98430082236411665</c:v>
                </c:pt>
                <c:pt idx="19">
                  <c:v>-0.86526191126787222</c:v>
                </c:pt>
                <c:pt idx="20">
                  <c:v>0.97950349314770802</c:v>
                </c:pt>
                <c:pt idx="21">
                  <c:v>0.51247461355388013</c:v>
                </c:pt>
                <c:pt idx="22">
                  <c:v>1.9640535537541748</c:v>
                </c:pt>
                <c:pt idx="23">
                  <c:v>0.14191333604315118</c:v>
                </c:pt>
                <c:pt idx="24">
                  <c:v>1.4078679213317133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013333333333333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222081031699194E-16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222081031699194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35294117647058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7583464566929198E-2"/>
                  <c:y val="2.3529411764705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5683202099737529E-2"/>
                  <c:y val="-2.3529411764705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PCA_HID3!$D$2:$D$11</c:f>
              <c:numCache>
                <c:formatCode>0</c:formatCode>
                <c:ptCount val="10"/>
                <c:pt idx="0">
                  <c:v>-6.662843473412812E-2</c:v>
                </c:pt>
                <c:pt idx="1">
                  <c:v>0.71455552898628572</c:v>
                </c:pt>
                <c:pt idx="2">
                  <c:v>0.56303979705798501</c:v>
                </c:pt>
                <c:pt idx="3">
                  <c:v>0.63260543557801041</c:v>
                </c:pt>
                <c:pt idx="4">
                  <c:v>0.55772444426960022</c:v>
                </c:pt>
                <c:pt idx="5">
                  <c:v>0.2362819890941657</c:v>
                </c:pt>
                <c:pt idx="6">
                  <c:v>0.60106457118045198</c:v>
                </c:pt>
                <c:pt idx="7">
                  <c:v>0.7008034180382251</c:v>
                </c:pt>
                <c:pt idx="8">
                  <c:v>-0.40385156617071277</c:v>
                </c:pt>
                <c:pt idx="9">
                  <c:v>-7.3168792034324068E-2</c:v>
                </c:pt>
              </c:numCache>
            </c:numRef>
          </c:xVal>
          <c:yVal>
            <c:numRef>
              <c:f>PCA_HID3!$E$2:$E$11</c:f>
              <c:numCache>
                <c:formatCode>0</c:formatCode>
                <c:ptCount val="10"/>
                <c:pt idx="0">
                  <c:v>0.18794689389630198</c:v>
                </c:pt>
                <c:pt idx="1">
                  <c:v>0.37934625813961054</c:v>
                </c:pt>
                <c:pt idx="2">
                  <c:v>0.36834311091769523</c:v>
                </c:pt>
                <c:pt idx="3">
                  <c:v>0.20888083455213202</c:v>
                </c:pt>
                <c:pt idx="4">
                  <c:v>0.65266740430112069</c:v>
                </c:pt>
                <c:pt idx="5">
                  <c:v>0.84754291747654509</c:v>
                </c:pt>
                <c:pt idx="6">
                  <c:v>0.74557704840376293</c:v>
                </c:pt>
                <c:pt idx="7">
                  <c:v>-0.35831426265769684</c:v>
                </c:pt>
                <c:pt idx="8">
                  <c:v>-1.086027662403124</c:v>
                </c:pt>
                <c:pt idx="9">
                  <c:v>1.2143835153946418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-6.662843473412812E-2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0.18794689389630198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0.71455552898628572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0.37934625813961054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0.56303979705798501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0.36834311091769523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0.63260543557801041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0.20888083455213202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0.55772444426960022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0.65266740430112069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0.2362819890941657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0.84754291747654509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0.60106457118045198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0.74557704840376293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0.7008034180382251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-0.35831426265769684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-0.40385156617071277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-1.086027662403124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-7.3168792034324068E-2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1.2143835153946418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67032"/>
        <c:axId val="445567424"/>
      </c:scatterChart>
      <c:valAx>
        <c:axId val="445567032"/>
        <c:scaling>
          <c:orientation val="minMax"/>
          <c:max val="2.5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D1 (41,38 %)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5567424"/>
        <c:crosses val="autoZero"/>
        <c:crossBetween val="midCat"/>
        <c:majorUnit val="0.5"/>
      </c:valAx>
      <c:valAx>
        <c:axId val="445567424"/>
        <c:scaling>
          <c:orientation val="minMax"/>
          <c:max val="2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D2 (22,48 %)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5567032"/>
        <c:crosses val="autoZero"/>
        <c:crossBetween val="midCat"/>
        <c:majorUnit val="0.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  <a:scene3d>
                <a:camera prst="orthographicFront"/>
                <a:lightRig rig="threePt" dir="t">
                  <a:rot lat="0" lon="0" rev="6000000"/>
                </a:lightRig>
              </a:scene3d>
              <a:sp3d>
                <a:bevelT w="152400"/>
                <a:bevelB/>
              </a:sp3d>
            </c:spPr>
          </c:marker>
          <c:dPt>
            <c:idx val="0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3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4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5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6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7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8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9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0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1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2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3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4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5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6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7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8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19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0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1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dPt>
            <c:idx val="2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  <a:scene3d>
                  <a:camera prst="orthographicFront"/>
                  <a:lightRig rig="threePt" dir="t">
                    <a:rot lat="0" lon="0" rev="6000000"/>
                  </a:lightRig>
                </a:scene3d>
                <a:sp3d>
                  <a:bevelT w="152400"/>
                  <a:bevelB/>
                </a:sp3d>
              </c:spPr>
            </c:marker>
            <c:bubble3D val="0"/>
          </c:dPt>
          <c:xVal>
            <c:numRef>
              <c:f>'[1]Données meq'!$AJ$2:$AJ$26</c:f>
              <c:numCache>
                <c:formatCode>General</c:formatCode>
                <c:ptCount val="25"/>
                <c:pt idx="0">
                  <c:v>7.9448717948718262</c:v>
                </c:pt>
                <c:pt idx="1">
                  <c:v>6.0921683389074701</c:v>
                </c:pt>
                <c:pt idx="2">
                  <c:v>9.5037068004459648</c:v>
                </c:pt>
                <c:pt idx="3">
                  <c:v>8.2580267558528107</c:v>
                </c:pt>
                <c:pt idx="4">
                  <c:v>6.619732441471573</c:v>
                </c:pt>
                <c:pt idx="5">
                  <c:v>5.1075529542920819</c:v>
                </c:pt>
                <c:pt idx="6">
                  <c:v>5.1200390189520597</c:v>
                </c:pt>
                <c:pt idx="7">
                  <c:v>8.977257525083612</c:v>
                </c:pt>
                <c:pt idx="8">
                  <c:v>8.1363712374581922</c:v>
                </c:pt>
                <c:pt idx="9">
                  <c:v>10.854849498327759</c:v>
                </c:pt>
                <c:pt idx="10">
                  <c:v>7.8467391304347807</c:v>
                </c:pt>
                <c:pt idx="11">
                  <c:v>4.6131549609810492</c:v>
                </c:pt>
                <c:pt idx="12">
                  <c:v>8.6588350055741365</c:v>
                </c:pt>
                <c:pt idx="13">
                  <c:v>5.033835005574133</c:v>
                </c:pt>
                <c:pt idx="14">
                  <c:v>3.7637681159420247</c:v>
                </c:pt>
                <c:pt idx="15">
                  <c:v>8.5280992196209553</c:v>
                </c:pt>
                <c:pt idx="16">
                  <c:v>9.2905518394648823</c:v>
                </c:pt>
                <c:pt idx="17">
                  <c:v>12.038099219620953</c:v>
                </c:pt>
                <c:pt idx="18">
                  <c:v>6.2191471571906405</c:v>
                </c:pt>
                <c:pt idx="19">
                  <c:v>7.2858695652173893</c:v>
                </c:pt>
                <c:pt idx="20">
                  <c:v>5.807134894091412</c:v>
                </c:pt>
                <c:pt idx="21">
                  <c:v>11.943422519509475</c:v>
                </c:pt>
                <c:pt idx="22">
                  <c:v>7.2619843924191763</c:v>
                </c:pt>
                <c:pt idx="23">
                  <c:v>7.1442028985507235</c:v>
                </c:pt>
                <c:pt idx="24">
                  <c:v>7.4931716833890754</c:v>
                </c:pt>
              </c:numCache>
            </c:numRef>
          </c:xVal>
          <c:yVal>
            <c:numRef>
              <c:f>'[1]Données meq'!$AK$2:$AK$26</c:f>
              <c:numCache>
                <c:formatCode>General</c:formatCode>
                <c:ptCount val="25"/>
                <c:pt idx="0">
                  <c:v>-41.610005868544597</c:v>
                </c:pt>
                <c:pt idx="1">
                  <c:v>-38.974559859154901</c:v>
                </c:pt>
                <c:pt idx="2">
                  <c:v>-41.839143192488258</c:v>
                </c:pt>
                <c:pt idx="3">
                  <c:v>-37.930780516431923</c:v>
                </c:pt>
                <c:pt idx="4">
                  <c:v>-40.705780516431922</c:v>
                </c:pt>
                <c:pt idx="5">
                  <c:v>-37.730780516431921</c:v>
                </c:pt>
                <c:pt idx="6">
                  <c:v>-39.9975058685446</c:v>
                </c:pt>
                <c:pt idx="7">
                  <c:v>-41.368309859154927</c:v>
                </c:pt>
                <c:pt idx="8">
                  <c:v>-39.380721830985919</c:v>
                </c:pt>
                <c:pt idx="9">
                  <c:v>-36.849530516431919</c:v>
                </c:pt>
                <c:pt idx="10">
                  <c:v>-37.539084507042254</c:v>
                </c:pt>
                <c:pt idx="11">
                  <c:v>-38.138581832525205</c:v>
                </c:pt>
                <c:pt idx="12">
                  <c:v>-42.180839201877937</c:v>
                </c:pt>
                <c:pt idx="13">
                  <c:v>-37.351643192488254</c:v>
                </c:pt>
                <c:pt idx="14">
                  <c:v>-41.510005868544603</c:v>
                </c:pt>
                <c:pt idx="15">
                  <c:v>-46.00176056338028</c:v>
                </c:pt>
                <c:pt idx="16">
                  <c:v>-47.217312206572771</c:v>
                </c:pt>
                <c:pt idx="17">
                  <c:v>-45.818368544600936</c:v>
                </c:pt>
                <c:pt idx="18">
                  <c:v>-49.645862676056339</c:v>
                </c:pt>
                <c:pt idx="19">
                  <c:v>-43.397593896713616</c:v>
                </c:pt>
                <c:pt idx="20">
                  <c:v>-50.908597417840376</c:v>
                </c:pt>
                <c:pt idx="21">
                  <c:v>-48.406132629107987</c:v>
                </c:pt>
                <c:pt idx="22">
                  <c:v>-44.710299295774647</c:v>
                </c:pt>
                <c:pt idx="23">
                  <c:v>-42.794248826291081</c:v>
                </c:pt>
                <c:pt idx="24">
                  <c:v>-39.75176056338028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437504"/>
        <c:axId val="447437896"/>
      </c:scatterChart>
      <c:valAx>
        <c:axId val="447437504"/>
        <c:scaling>
          <c:orientation val="minMax"/>
          <c:max val="18"/>
          <c:min val="-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447437896"/>
        <c:crosses val="autoZero"/>
        <c:crossBetween val="midCat"/>
      </c:valAx>
      <c:valAx>
        <c:axId val="447437896"/>
        <c:scaling>
          <c:orientation val="minMax"/>
          <c:max val="6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44743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3"/>
        <c:delete val="1"/>
      </c:legendEntry>
      <c:legendEntry>
        <c:idx val="2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Dendrogram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7.9216797900262467E-2"/>
          <c:y val="0.12150995831403427"/>
          <c:w val="0.88411653543307089"/>
          <c:h val="0.7765292573722402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78"/>
              </a:solidFill>
              <a:prstDash val="solid"/>
            </a:ln>
            <a:effectLst/>
          </c:spPr>
          <c:marker>
            <c:spPr>
              <a:noFill/>
              <a:ln w="6350">
                <a:noFill/>
              </a:ln>
            </c:spPr>
          </c:marker>
          <c:dPt>
            <c:idx val="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xVal>
            <c:numRef>
              <c:f>AHC3_HID!$E$1:$E$50</c:f>
              <c:numCache>
                <c:formatCode>0</c:formatCode>
                <c:ptCount val="50"/>
                <c:pt idx="0">
                  <c:v>1.9921875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2.984375</c:v>
                </c:pt>
                <c:pt idx="5">
                  <c:v>2.984375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3.96875</c:v>
                </c:pt>
                <c:pt idx="10">
                  <c:v>3.96875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4.9375</c:v>
                </c:pt>
                <c:pt idx="15">
                  <c:v>4.9375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5.875</c:v>
                </c:pt>
                <c:pt idx="20">
                  <c:v>5.875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6.75</c:v>
                </c:pt>
                <c:pt idx="25">
                  <c:v>6.75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7.5</c:v>
                </c:pt>
                <c:pt idx="30">
                  <c:v>7.5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7.5</c:v>
                </c:pt>
                <c:pt idx="38">
                  <c:v>7.5</c:v>
                </c:pt>
                <c:pt idx="39">
                  <c:v>6.75</c:v>
                </c:pt>
                <c:pt idx="40">
                  <c:v>6.75</c:v>
                </c:pt>
                <c:pt idx="41">
                  <c:v>5.875</c:v>
                </c:pt>
                <c:pt idx="42">
                  <c:v>5.875</c:v>
                </c:pt>
                <c:pt idx="43">
                  <c:v>4.9375</c:v>
                </c:pt>
                <c:pt idx="44">
                  <c:v>4.9375</c:v>
                </c:pt>
                <c:pt idx="45">
                  <c:v>3.96875</c:v>
                </c:pt>
                <c:pt idx="46">
                  <c:v>3.96875</c:v>
                </c:pt>
                <c:pt idx="47">
                  <c:v>2.984375</c:v>
                </c:pt>
                <c:pt idx="48">
                  <c:v>2.984375</c:v>
                </c:pt>
                <c:pt idx="49">
                  <c:v>1.9921875</c:v>
                </c:pt>
              </c:numCache>
            </c:numRef>
          </c:xVal>
          <c:yVal>
            <c:numRef>
              <c:f>AHC3_HID!$F$1:$F$50</c:f>
              <c:numCache>
                <c:formatCode>0</c:formatCode>
                <c:ptCount val="50"/>
                <c:pt idx="0">
                  <c:v>-0.48217112205802493</c:v>
                </c:pt>
                <c:pt idx="1">
                  <c:v>-0.48217112205802493</c:v>
                </c:pt>
                <c:pt idx="2">
                  <c:v>1</c:v>
                </c:pt>
                <c:pt idx="3">
                  <c:v>-0.48217112205802493</c:v>
                </c:pt>
                <c:pt idx="4">
                  <c:v>-0.48217112205802493</c:v>
                </c:pt>
                <c:pt idx="5">
                  <c:v>-2.090672277306016E-2</c:v>
                </c:pt>
                <c:pt idx="6">
                  <c:v>-2.090672277306016E-2</c:v>
                </c:pt>
                <c:pt idx="7">
                  <c:v>1</c:v>
                </c:pt>
                <c:pt idx="8">
                  <c:v>-2.090672277306016E-2</c:v>
                </c:pt>
                <c:pt idx="9">
                  <c:v>-2.090672277306016E-2</c:v>
                </c:pt>
                <c:pt idx="10">
                  <c:v>0.15615777379016482</c:v>
                </c:pt>
                <c:pt idx="11">
                  <c:v>0.15615777379016482</c:v>
                </c:pt>
                <c:pt idx="12">
                  <c:v>1</c:v>
                </c:pt>
                <c:pt idx="13">
                  <c:v>0.15615777379016482</c:v>
                </c:pt>
                <c:pt idx="14">
                  <c:v>0.15615777379016482</c:v>
                </c:pt>
                <c:pt idx="15">
                  <c:v>0.3276879814018121</c:v>
                </c:pt>
                <c:pt idx="16">
                  <c:v>0.3276879814018121</c:v>
                </c:pt>
                <c:pt idx="17">
                  <c:v>1</c:v>
                </c:pt>
                <c:pt idx="18">
                  <c:v>0.3276879814018121</c:v>
                </c:pt>
                <c:pt idx="19">
                  <c:v>0.3276879814018121</c:v>
                </c:pt>
                <c:pt idx="20">
                  <c:v>0.54730922219170552</c:v>
                </c:pt>
                <c:pt idx="21">
                  <c:v>0.54730922219170552</c:v>
                </c:pt>
                <c:pt idx="22">
                  <c:v>1</c:v>
                </c:pt>
                <c:pt idx="23">
                  <c:v>0.54730922219170552</c:v>
                </c:pt>
                <c:pt idx="24">
                  <c:v>0.54730922219170552</c:v>
                </c:pt>
                <c:pt idx="25">
                  <c:v>0.57269044602945718</c:v>
                </c:pt>
                <c:pt idx="26">
                  <c:v>0.57269044602945718</c:v>
                </c:pt>
                <c:pt idx="27">
                  <c:v>1</c:v>
                </c:pt>
                <c:pt idx="28">
                  <c:v>0.57269044602945718</c:v>
                </c:pt>
                <c:pt idx="29">
                  <c:v>0.57269044602945718</c:v>
                </c:pt>
                <c:pt idx="30">
                  <c:v>0.64002570031396377</c:v>
                </c:pt>
                <c:pt idx="31">
                  <c:v>0.64002570031396377</c:v>
                </c:pt>
                <c:pt idx="32">
                  <c:v>1</c:v>
                </c:pt>
                <c:pt idx="33">
                  <c:v>0.64002570031396377</c:v>
                </c:pt>
                <c:pt idx="34">
                  <c:v>0.64002570031396377</c:v>
                </c:pt>
                <c:pt idx="35">
                  <c:v>1</c:v>
                </c:pt>
                <c:pt idx="36">
                  <c:v>0.64002570031396377</c:v>
                </c:pt>
                <c:pt idx="37">
                  <c:v>0.64002570031396377</c:v>
                </c:pt>
                <c:pt idx="38">
                  <c:v>0.57269044602945718</c:v>
                </c:pt>
                <c:pt idx="39">
                  <c:v>0.57269044602945718</c:v>
                </c:pt>
                <c:pt idx="40">
                  <c:v>0.54730922219170552</c:v>
                </c:pt>
                <c:pt idx="41">
                  <c:v>0.54730922219170552</c:v>
                </c:pt>
                <c:pt idx="42">
                  <c:v>0.3276879814018121</c:v>
                </c:pt>
                <c:pt idx="43">
                  <c:v>0.3276879814018121</c:v>
                </c:pt>
                <c:pt idx="44">
                  <c:v>0.15615777379016482</c:v>
                </c:pt>
                <c:pt idx="45">
                  <c:v>0.15615777379016482</c:v>
                </c:pt>
                <c:pt idx="46">
                  <c:v>-2.090672277306016E-2</c:v>
                </c:pt>
                <c:pt idx="47">
                  <c:v>-2.090672277306016E-2</c:v>
                </c:pt>
                <c:pt idx="48">
                  <c:v>-0.48217112205802493</c:v>
                </c:pt>
                <c:pt idx="49">
                  <c:v>-0.48217112205802493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  <a:effectLst/>
          </c:spPr>
          <c:marker>
            <c:spPr>
              <a:noFill/>
              <a:ln w="6350"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C1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C7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C5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C3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C2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C4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C6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AHC3_HID!$G$1:$G$8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AHC3_HID!$H$1:$H$8</c:f>
              <c:numCache>
                <c:formatCode>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029424"/>
        <c:axId val="432030600"/>
      </c:scatterChart>
      <c:valAx>
        <c:axId val="432029424"/>
        <c:scaling>
          <c:orientation val="minMax"/>
          <c:max val="9"/>
          <c:min val="0"/>
        </c:scaling>
        <c:delete val="0"/>
        <c:axPos val="t"/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32030600"/>
        <c:crossesAt val="1"/>
        <c:crossBetween val="midCat"/>
      </c:valAx>
      <c:valAx>
        <c:axId val="432030600"/>
        <c:scaling>
          <c:orientation val="maxMin"/>
          <c:max val="1"/>
          <c:min val="-0.48217112205802493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Similarity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43202942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Profile plot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3.3872209391839873E-2"/>
          <c:y val="8.2294272039524469E-2"/>
          <c:w val="0.93225558121632024"/>
          <c:h val="0.750382893314806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5F5F5F"/>
              </a:solidFill>
              <a:prstDash val="solid"/>
            </a:ln>
          </c:spPr>
          <c:marker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Obs1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Obs2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Obs3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Obs4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Obs5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Obs6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Obs7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Obs8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Obs9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Obs10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Obs11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Obs12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Obs13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Obs14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Obs15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Obs16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Obs17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Obs18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Obs19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Obs20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r>
                      <a:rPr lang="en-US"/>
                      <a:t>Obs21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Obs22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Obs23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r>
                      <a:rPr lang="en-US"/>
                      <a:t>Obs24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Obs25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Lit>
              <c:formatCode>General</c:formatCode>
              <c:ptCount val="2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5F5F5F"/>
              </a:solidFill>
              <a:prstDash val="solid"/>
            </a:ln>
          </c:spPr>
          <c:marker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Lit>
              <c:formatCode>General</c:formatCode>
              <c:ptCount val="25"/>
              <c:pt idx="0">
                <c:v>6000</c:v>
              </c:pt>
              <c:pt idx="1">
                <c:v>6000</c:v>
              </c:pt>
              <c:pt idx="2">
                <c:v>6000</c:v>
              </c:pt>
              <c:pt idx="3">
                <c:v>6000</c:v>
              </c:pt>
              <c:pt idx="4">
                <c:v>6000</c:v>
              </c:pt>
              <c:pt idx="5">
                <c:v>6000</c:v>
              </c:pt>
              <c:pt idx="6">
                <c:v>6000</c:v>
              </c:pt>
              <c:pt idx="7">
                <c:v>6000</c:v>
              </c:pt>
              <c:pt idx="8">
                <c:v>6000</c:v>
              </c:pt>
              <c:pt idx="9">
                <c:v>6000</c:v>
              </c:pt>
              <c:pt idx="10">
                <c:v>6000</c:v>
              </c:pt>
              <c:pt idx="11">
                <c:v>6000</c:v>
              </c:pt>
              <c:pt idx="12">
                <c:v>6000</c:v>
              </c:pt>
              <c:pt idx="13">
                <c:v>6000</c:v>
              </c:pt>
              <c:pt idx="14">
                <c:v>6000</c:v>
              </c:pt>
              <c:pt idx="15">
                <c:v>6000</c:v>
              </c:pt>
              <c:pt idx="16">
                <c:v>6000</c:v>
              </c:pt>
              <c:pt idx="17">
                <c:v>6000</c:v>
              </c:pt>
              <c:pt idx="18">
                <c:v>6000</c:v>
              </c:pt>
              <c:pt idx="19">
                <c:v>6000</c:v>
              </c:pt>
              <c:pt idx="20">
                <c:v>6000</c:v>
              </c:pt>
              <c:pt idx="21">
                <c:v>6000</c:v>
              </c:pt>
              <c:pt idx="22">
                <c:v>6000</c:v>
              </c:pt>
              <c:pt idx="23">
                <c:v>6000</c:v>
              </c:pt>
              <c:pt idx="24">
                <c:v>6000</c:v>
              </c:pt>
            </c:numLit>
          </c:yVal>
          <c:smooth val="0"/>
        </c:ser>
        <c:ser>
          <c:idx val="2"/>
          <c:order val="2"/>
          <c:tx>
            <c:v>1</c:v>
          </c:tx>
          <c:spPr>
            <a:ln w="38100">
              <a:solidFill>
                <a:srgbClr val="FF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AHC3_HID1!$A$4:$Y$4</c:f>
              <c:numCache>
                <c:formatCode>0</c:formatCode>
                <c:ptCount val="25"/>
                <c:pt idx="0">
                  <c:v>8.08</c:v>
                </c:pt>
                <c:pt idx="1">
                  <c:v>8.09</c:v>
                </c:pt>
                <c:pt idx="2">
                  <c:v>7.63</c:v>
                </c:pt>
                <c:pt idx="3">
                  <c:v>8.02</c:v>
                </c:pt>
                <c:pt idx="4">
                  <c:v>7.86</c:v>
                </c:pt>
                <c:pt idx="5">
                  <c:v>8.68</c:v>
                </c:pt>
                <c:pt idx="6">
                  <c:v>8.17</c:v>
                </c:pt>
                <c:pt idx="7">
                  <c:v>8.2799999999999994</c:v>
                </c:pt>
                <c:pt idx="8">
                  <c:v>7.91</c:v>
                </c:pt>
                <c:pt idx="9">
                  <c:v>8.11</c:v>
                </c:pt>
                <c:pt idx="10">
                  <c:v>8.11</c:v>
                </c:pt>
                <c:pt idx="11">
                  <c:v>8.16</c:v>
                </c:pt>
                <c:pt idx="12">
                  <c:v>8.0299999999999994</c:v>
                </c:pt>
                <c:pt idx="13">
                  <c:v>8.18</c:v>
                </c:pt>
                <c:pt idx="14">
                  <c:v>7.95</c:v>
                </c:pt>
                <c:pt idx="15">
                  <c:v>8.08</c:v>
                </c:pt>
                <c:pt idx="16">
                  <c:v>7.77</c:v>
                </c:pt>
                <c:pt idx="17">
                  <c:v>7.98</c:v>
                </c:pt>
                <c:pt idx="18">
                  <c:v>8.17</c:v>
                </c:pt>
                <c:pt idx="19">
                  <c:v>7.95</c:v>
                </c:pt>
                <c:pt idx="20">
                  <c:v>8.0299999999999994</c:v>
                </c:pt>
                <c:pt idx="21">
                  <c:v>7.96</c:v>
                </c:pt>
                <c:pt idx="22">
                  <c:v>8.1199999999999992</c:v>
                </c:pt>
                <c:pt idx="23">
                  <c:v>7.97</c:v>
                </c:pt>
                <c:pt idx="24">
                  <c:v>8.09</c:v>
                </c:pt>
              </c:numCache>
            </c:numRef>
          </c:yVal>
          <c:smooth val="0"/>
        </c:ser>
        <c:ser>
          <c:idx val="3"/>
          <c:order val="3"/>
          <c:tx>
            <c:v>2</c:v>
          </c:tx>
          <c:spPr>
            <a:ln w="381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AHC3_HID1!$A$5:$Y$5</c:f>
              <c:numCache>
                <c:formatCode>0</c:formatCode>
                <c:ptCount val="25"/>
                <c:pt idx="0">
                  <c:v>1750.8333333333333</c:v>
                </c:pt>
                <c:pt idx="1">
                  <c:v>1770</c:v>
                </c:pt>
                <c:pt idx="2">
                  <c:v>1823.3333333333333</c:v>
                </c:pt>
                <c:pt idx="3">
                  <c:v>1739.1666666666667</c:v>
                </c:pt>
                <c:pt idx="4">
                  <c:v>1900.8333333333333</c:v>
                </c:pt>
                <c:pt idx="5">
                  <c:v>1815.8333333333333</c:v>
                </c:pt>
                <c:pt idx="6">
                  <c:v>1982.5</c:v>
                </c:pt>
                <c:pt idx="7">
                  <c:v>2169.5</c:v>
                </c:pt>
                <c:pt idx="8">
                  <c:v>1967.5</c:v>
                </c:pt>
                <c:pt idx="9">
                  <c:v>1989.1666666666667</c:v>
                </c:pt>
                <c:pt idx="10">
                  <c:v>1759.1666666666667</c:v>
                </c:pt>
                <c:pt idx="11">
                  <c:v>1827.5</c:v>
                </c:pt>
                <c:pt idx="12">
                  <c:v>1920.6666666666667</c:v>
                </c:pt>
                <c:pt idx="13">
                  <c:v>2220</c:v>
                </c:pt>
                <c:pt idx="14">
                  <c:v>1846.6666666666667</c:v>
                </c:pt>
                <c:pt idx="15">
                  <c:v>1745</c:v>
                </c:pt>
                <c:pt idx="16">
                  <c:v>1950</c:v>
                </c:pt>
                <c:pt idx="17">
                  <c:v>1936.8333333333333</c:v>
                </c:pt>
                <c:pt idx="18">
                  <c:v>1739.1666666666667</c:v>
                </c:pt>
                <c:pt idx="19">
                  <c:v>1723.3333333333333</c:v>
                </c:pt>
                <c:pt idx="20">
                  <c:v>1753.3333333333333</c:v>
                </c:pt>
                <c:pt idx="21">
                  <c:v>2250</c:v>
                </c:pt>
                <c:pt idx="22">
                  <c:v>2162.5</c:v>
                </c:pt>
                <c:pt idx="23">
                  <c:v>1794.1666666666667</c:v>
                </c:pt>
                <c:pt idx="24">
                  <c:v>1740</c:v>
                </c:pt>
              </c:numCache>
            </c:numRef>
          </c:yVal>
          <c:smooth val="0"/>
        </c:ser>
        <c:ser>
          <c:idx val="4"/>
          <c:order val="4"/>
          <c:tx>
            <c:v>3</c:v>
          </c:tx>
          <c:spPr>
            <a:ln w="38100">
              <a:solidFill>
                <a:srgbClr val="00B4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AHC3_HID1!$A$6:$Y$6</c:f>
              <c:numCache>
                <c:formatCode>0</c:formatCode>
                <c:ptCount val="25"/>
                <c:pt idx="0">
                  <c:v>235</c:v>
                </c:pt>
                <c:pt idx="1">
                  <c:v>232.5</c:v>
                </c:pt>
                <c:pt idx="2">
                  <c:v>245</c:v>
                </c:pt>
                <c:pt idx="3">
                  <c:v>265</c:v>
                </c:pt>
                <c:pt idx="4">
                  <c:v>250</c:v>
                </c:pt>
                <c:pt idx="5">
                  <c:v>240</c:v>
                </c:pt>
                <c:pt idx="6">
                  <c:v>262.5</c:v>
                </c:pt>
                <c:pt idx="7">
                  <c:v>272.5</c:v>
                </c:pt>
                <c:pt idx="8">
                  <c:v>247.3</c:v>
                </c:pt>
                <c:pt idx="9">
                  <c:v>317.5</c:v>
                </c:pt>
                <c:pt idx="10">
                  <c:v>237.5</c:v>
                </c:pt>
                <c:pt idx="11">
                  <c:v>232.5</c:v>
                </c:pt>
                <c:pt idx="12">
                  <c:v>247.5</c:v>
                </c:pt>
                <c:pt idx="13">
                  <c:v>275</c:v>
                </c:pt>
                <c:pt idx="14">
                  <c:v>247.5</c:v>
                </c:pt>
                <c:pt idx="15">
                  <c:v>232.5</c:v>
                </c:pt>
                <c:pt idx="16">
                  <c:v>252.5</c:v>
                </c:pt>
                <c:pt idx="17">
                  <c:v>262.5</c:v>
                </c:pt>
                <c:pt idx="18">
                  <c:v>240</c:v>
                </c:pt>
                <c:pt idx="19">
                  <c:v>262.5</c:v>
                </c:pt>
                <c:pt idx="20">
                  <c:v>235</c:v>
                </c:pt>
                <c:pt idx="21">
                  <c:v>272.5</c:v>
                </c:pt>
                <c:pt idx="22">
                  <c:v>272.5</c:v>
                </c:pt>
                <c:pt idx="23">
                  <c:v>232.5</c:v>
                </c:pt>
                <c:pt idx="24">
                  <c:v>235</c:v>
                </c:pt>
              </c:numCache>
            </c:numRef>
          </c:yVal>
          <c:smooth val="0"/>
        </c:ser>
        <c:ser>
          <c:idx val="5"/>
          <c:order val="5"/>
          <c:tx>
            <c:v>4</c:v>
          </c:tx>
          <c:spPr>
            <a:ln w="38100">
              <a:solidFill>
                <a:srgbClr val="C82896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AHC3_HID1!$A$7:$Y$7</c:f>
              <c:numCache>
                <c:formatCode>0</c:formatCode>
                <c:ptCount val="25"/>
                <c:pt idx="0">
                  <c:v>204.8</c:v>
                </c:pt>
                <c:pt idx="1">
                  <c:v>163.80000000000001</c:v>
                </c:pt>
                <c:pt idx="2">
                  <c:v>199.7</c:v>
                </c:pt>
                <c:pt idx="3">
                  <c:v>179.2</c:v>
                </c:pt>
                <c:pt idx="4">
                  <c:v>153.6</c:v>
                </c:pt>
                <c:pt idx="5">
                  <c:v>166.4</c:v>
                </c:pt>
                <c:pt idx="6">
                  <c:v>204.5</c:v>
                </c:pt>
                <c:pt idx="7">
                  <c:v>192</c:v>
                </c:pt>
                <c:pt idx="8">
                  <c:v>204.8</c:v>
                </c:pt>
                <c:pt idx="9">
                  <c:v>204.8</c:v>
                </c:pt>
                <c:pt idx="10">
                  <c:v>153.6</c:v>
                </c:pt>
                <c:pt idx="11">
                  <c:v>163.80000000000001</c:v>
                </c:pt>
                <c:pt idx="12">
                  <c:v>192</c:v>
                </c:pt>
                <c:pt idx="13">
                  <c:v>222.7</c:v>
                </c:pt>
                <c:pt idx="14">
                  <c:v>197.1</c:v>
                </c:pt>
                <c:pt idx="15">
                  <c:v>179.2</c:v>
                </c:pt>
                <c:pt idx="16">
                  <c:v>204.8</c:v>
                </c:pt>
                <c:pt idx="17">
                  <c:v>197.1</c:v>
                </c:pt>
                <c:pt idx="18">
                  <c:v>204.8</c:v>
                </c:pt>
                <c:pt idx="19">
                  <c:v>166.4</c:v>
                </c:pt>
                <c:pt idx="20">
                  <c:v>151</c:v>
                </c:pt>
                <c:pt idx="21">
                  <c:v>212.5</c:v>
                </c:pt>
                <c:pt idx="22">
                  <c:v>235.5</c:v>
                </c:pt>
                <c:pt idx="23">
                  <c:v>194.6</c:v>
                </c:pt>
                <c:pt idx="24">
                  <c:v>153.6</c:v>
                </c:pt>
              </c:numCache>
            </c:numRef>
          </c:yVal>
          <c:smooth val="0"/>
        </c:ser>
        <c:ser>
          <c:idx val="6"/>
          <c:order val="6"/>
          <c:tx>
            <c:v>5</c:v>
          </c:tx>
          <c:spPr>
            <a:ln w="38100">
              <a:solidFill>
                <a:srgbClr val="78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AHC3_HID1!$A$8:$Y$8</c:f>
              <c:numCache>
                <c:formatCode>0</c:formatCode>
                <c:ptCount val="25"/>
                <c:pt idx="0">
                  <c:v>34</c:v>
                </c:pt>
                <c:pt idx="1">
                  <c:v>19</c:v>
                </c:pt>
                <c:pt idx="2">
                  <c:v>27</c:v>
                </c:pt>
                <c:pt idx="3">
                  <c:v>31</c:v>
                </c:pt>
                <c:pt idx="4">
                  <c:v>26</c:v>
                </c:pt>
                <c:pt idx="5">
                  <c:v>21.5</c:v>
                </c:pt>
                <c:pt idx="6">
                  <c:v>28.5</c:v>
                </c:pt>
                <c:pt idx="7">
                  <c:v>30</c:v>
                </c:pt>
                <c:pt idx="8">
                  <c:v>31</c:v>
                </c:pt>
                <c:pt idx="9">
                  <c:v>31</c:v>
                </c:pt>
                <c:pt idx="10">
                  <c:v>34</c:v>
                </c:pt>
                <c:pt idx="11">
                  <c:v>23</c:v>
                </c:pt>
                <c:pt idx="12">
                  <c:v>31</c:v>
                </c:pt>
                <c:pt idx="13">
                  <c:v>34</c:v>
                </c:pt>
                <c:pt idx="14">
                  <c:v>27</c:v>
                </c:pt>
                <c:pt idx="15">
                  <c:v>19</c:v>
                </c:pt>
                <c:pt idx="16">
                  <c:v>26</c:v>
                </c:pt>
                <c:pt idx="17">
                  <c:v>26</c:v>
                </c:pt>
                <c:pt idx="18">
                  <c:v>32</c:v>
                </c:pt>
                <c:pt idx="19">
                  <c:v>26</c:v>
                </c:pt>
                <c:pt idx="20">
                  <c:v>23</c:v>
                </c:pt>
                <c:pt idx="21">
                  <c:v>29</c:v>
                </c:pt>
                <c:pt idx="22">
                  <c:v>34</c:v>
                </c:pt>
                <c:pt idx="23">
                  <c:v>19</c:v>
                </c:pt>
                <c:pt idx="24">
                  <c:v>32</c:v>
                </c:pt>
              </c:numCache>
            </c:numRef>
          </c:yVal>
          <c:smooth val="0"/>
        </c:ser>
        <c:ser>
          <c:idx val="7"/>
          <c:order val="7"/>
          <c:tx>
            <c:v>6</c:v>
          </c:tx>
          <c:spPr>
            <a:ln w="38100">
              <a:solidFill>
                <a:srgbClr val="006699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AHC3_HID1!$A$9:$Y$9</c:f>
              <c:numCache>
                <c:formatCode>0</c:formatCode>
                <c:ptCount val="25"/>
                <c:pt idx="0">
                  <c:v>1187.5</c:v>
                </c:pt>
                <c:pt idx="1">
                  <c:v>1087.5</c:v>
                </c:pt>
                <c:pt idx="2">
                  <c:v>1225</c:v>
                </c:pt>
                <c:pt idx="3">
                  <c:v>1037.5</c:v>
                </c:pt>
                <c:pt idx="4">
                  <c:v>1187.5</c:v>
                </c:pt>
                <c:pt idx="5">
                  <c:v>1187.5</c:v>
                </c:pt>
                <c:pt idx="6">
                  <c:v>1162.5</c:v>
                </c:pt>
                <c:pt idx="7">
                  <c:v>1225</c:v>
                </c:pt>
                <c:pt idx="8">
                  <c:v>1350</c:v>
                </c:pt>
                <c:pt idx="9">
                  <c:v>1375</c:v>
                </c:pt>
                <c:pt idx="10">
                  <c:v>1037.5</c:v>
                </c:pt>
                <c:pt idx="11">
                  <c:v>1112.5</c:v>
                </c:pt>
                <c:pt idx="12">
                  <c:v>1050</c:v>
                </c:pt>
                <c:pt idx="13">
                  <c:v>1312.5</c:v>
                </c:pt>
                <c:pt idx="14">
                  <c:v>1200</c:v>
                </c:pt>
                <c:pt idx="15">
                  <c:v>1162.5</c:v>
                </c:pt>
                <c:pt idx="16">
                  <c:v>1225</c:v>
                </c:pt>
                <c:pt idx="17">
                  <c:v>1150</c:v>
                </c:pt>
                <c:pt idx="18">
                  <c:v>1000</c:v>
                </c:pt>
                <c:pt idx="19">
                  <c:v>1050</c:v>
                </c:pt>
                <c:pt idx="20">
                  <c:v>1112.5</c:v>
                </c:pt>
                <c:pt idx="21">
                  <c:v>1235.5</c:v>
                </c:pt>
                <c:pt idx="22">
                  <c:v>1337.5</c:v>
                </c:pt>
                <c:pt idx="23">
                  <c:v>1212.5</c:v>
                </c:pt>
                <c:pt idx="24">
                  <c:v>1000</c:v>
                </c:pt>
              </c:numCache>
            </c:numRef>
          </c:yVal>
          <c:smooth val="0"/>
        </c:ser>
        <c:ser>
          <c:idx val="8"/>
          <c:order val="8"/>
          <c:tx>
            <c:v>7</c:v>
          </c:tx>
          <c:spPr>
            <a:ln w="38100">
              <a:solidFill>
                <a:srgbClr val="FFFF87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AHC3_HID1!$A$10:$Y$10</c:f>
              <c:numCache>
                <c:formatCode>0</c:formatCode>
                <c:ptCount val="25"/>
                <c:pt idx="0">
                  <c:v>12.5</c:v>
                </c:pt>
                <c:pt idx="1">
                  <c:v>7.4</c:v>
                </c:pt>
                <c:pt idx="2">
                  <c:v>13</c:v>
                </c:pt>
                <c:pt idx="3">
                  <c:v>16</c:v>
                </c:pt>
                <c:pt idx="4">
                  <c:v>22.5</c:v>
                </c:pt>
                <c:pt idx="5">
                  <c:v>8.5</c:v>
                </c:pt>
                <c:pt idx="6">
                  <c:v>31.5</c:v>
                </c:pt>
                <c:pt idx="7">
                  <c:v>16.5</c:v>
                </c:pt>
                <c:pt idx="8">
                  <c:v>6.5</c:v>
                </c:pt>
                <c:pt idx="9">
                  <c:v>7</c:v>
                </c:pt>
                <c:pt idx="10">
                  <c:v>12.5</c:v>
                </c:pt>
                <c:pt idx="11">
                  <c:v>4</c:v>
                </c:pt>
                <c:pt idx="12">
                  <c:v>9</c:v>
                </c:pt>
                <c:pt idx="13">
                  <c:v>16</c:v>
                </c:pt>
                <c:pt idx="14">
                  <c:v>11</c:v>
                </c:pt>
                <c:pt idx="15">
                  <c:v>6</c:v>
                </c:pt>
                <c:pt idx="16">
                  <c:v>7.5</c:v>
                </c:pt>
                <c:pt idx="17">
                  <c:v>29.5</c:v>
                </c:pt>
                <c:pt idx="18">
                  <c:v>16.5</c:v>
                </c:pt>
                <c:pt idx="19">
                  <c:v>11.5</c:v>
                </c:pt>
                <c:pt idx="20">
                  <c:v>14</c:v>
                </c:pt>
                <c:pt idx="21">
                  <c:v>14</c:v>
                </c:pt>
                <c:pt idx="22">
                  <c:v>17</c:v>
                </c:pt>
                <c:pt idx="23">
                  <c:v>14</c:v>
                </c:pt>
                <c:pt idx="24">
                  <c:v>22.5</c:v>
                </c:pt>
              </c:numCache>
            </c:numRef>
          </c:yVal>
          <c:smooth val="0"/>
        </c:ser>
        <c:ser>
          <c:idx val="9"/>
          <c:order val="9"/>
          <c:tx>
            <c:v>8</c:v>
          </c:tx>
          <c:spPr>
            <a:ln w="38100">
              <a:solidFill>
                <a:srgbClr val="5F5F5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AHC3_HID1!$A$1:$Y$1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AHC3_HID1!$A$11:$Y$11</c:f>
              <c:numCache>
                <c:formatCode>0</c:formatCode>
                <c:ptCount val="25"/>
                <c:pt idx="0">
                  <c:v>195.2</c:v>
                </c:pt>
                <c:pt idx="1">
                  <c:v>207.4</c:v>
                </c:pt>
                <c:pt idx="2">
                  <c:v>207.4</c:v>
                </c:pt>
                <c:pt idx="3">
                  <c:v>186.05</c:v>
                </c:pt>
                <c:pt idx="4">
                  <c:v>201.3</c:v>
                </c:pt>
                <c:pt idx="5">
                  <c:v>207.4</c:v>
                </c:pt>
                <c:pt idx="6">
                  <c:v>189.1</c:v>
                </c:pt>
                <c:pt idx="7">
                  <c:v>186.05</c:v>
                </c:pt>
                <c:pt idx="8">
                  <c:v>198.25</c:v>
                </c:pt>
                <c:pt idx="9">
                  <c:v>198.25</c:v>
                </c:pt>
                <c:pt idx="10">
                  <c:v>198.25</c:v>
                </c:pt>
                <c:pt idx="11">
                  <c:v>198.25</c:v>
                </c:pt>
                <c:pt idx="12">
                  <c:v>198.25</c:v>
                </c:pt>
                <c:pt idx="13">
                  <c:v>186.05</c:v>
                </c:pt>
                <c:pt idx="14">
                  <c:v>204.35</c:v>
                </c:pt>
                <c:pt idx="15">
                  <c:v>213.5</c:v>
                </c:pt>
                <c:pt idx="16">
                  <c:v>198.25</c:v>
                </c:pt>
                <c:pt idx="17">
                  <c:v>192.15</c:v>
                </c:pt>
                <c:pt idx="18">
                  <c:v>204.35</c:v>
                </c:pt>
                <c:pt idx="19">
                  <c:v>204.35</c:v>
                </c:pt>
                <c:pt idx="20">
                  <c:v>204.25</c:v>
                </c:pt>
                <c:pt idx="21">
                  <c:v>183</c:v>
                </c:pt>
                <c:pt idx="22">
                  <c:v>186.05</c:v>
                </c:pt>
                <c:pt idx="23">
                  <c:v>192.15</c:v>
                </c:pt>
                <c:pt idx="24">
                  <c:v>195.2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030208"/>
        <c:axId val="432031384"/>
      </c:scatterChart>
      <c:valAx>
        <c:axId val="432030208"/>
        <c:scaling>
          <c:orientation val="minMax"/>
          <c:max val="24"/>
          <c:min val="0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32031384"/>
        <c:crosses val="autoZero"/>
        <c:crossBetween val="midCat"/>
        <c:majorUnit val="1"/>
      </c:valAx>
      <c:valAx>
        <c:axId val="432031384"/>
        <c:scaling>
          <c:orientation val="minMax"/>
          <c:max val="6000"/>
          <c:min val="0"/>
        </c:scaling>
        <c:delete val="0"/>
        <c:axPos val="l"/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4320302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7.9216797900262467E-2"/>
          <c:y val="0.12150995831403427"/>
          <c:w val="0.88411653543307089"/>
          <c:h val="0.7765292573722402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78"/>
              </a:solidFill>
              <a:prstDash val="solid"/>
            </a:ln>
            <a:effectLst/>
          </c:spPr>
          <c:marker>
            <c:spPr>
              <a:noFill/>
              <a:ln w="6350">
                <a:noFill/>
              </a:ln>
            </c:spPr>
          </c:marker>
          <c:dPt>
            <c:idx val="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2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3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4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5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6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4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5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6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8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89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1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3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98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99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0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1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2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3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4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5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6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7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8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09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10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11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12"/>
            <c:bubble3D val="0"/>
            <c:spPr>
              <a:ln w="12700">
                <a:solidFill>
                  <a:srgbClr val="C82896"/>
                </a:solidFill>
                <a:prstDash val="solid"/>
              </a:ln>
              <a:effectLst/>
            </c:spPr>
          </c:dPt>
          <c:dPt>
            <c:idx val="115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16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17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18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19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0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1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3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4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5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6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7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8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29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0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1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3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4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5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6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7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8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39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0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1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3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4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5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6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7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8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49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0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1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3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4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5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6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7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8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59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60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61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62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63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dPt>
            <c:idx val="164"/>
            <c:bubble3D val="0"/>
            <c:spPr>
              <a:ln w="12700">
                <a:solidFill>
                  <a:srgbClr val="780000"/>
                </a:solidFill>
                <a:prstDash val="solid"/>
              </a:ln>
              <a:effectLst/>
            </c:spPr>
          </c:dPt>
          <c:xVal>
            <c:numRef>
              <c:f>AHC2_HID!$A$1:$A$169</c:f>
              <c:numCache>
                <c:formatCode>0</c:formatCode>
                <c:ptCount val="169"/>
                <c:pt idx="0">
                  <c:v>11.640625</c:v>
                </c:pt>
                <c:pt idx="1">
                  <c:v>5.375</c:v>
                </c:pt>
                <c:pt idx="2">
                  <c:v>5.375</c:v>
                </c:pt>
                <c:pt idx="3">
                  <c:v>1.75</c:v>
                </c:pt>
                <c:pt idx="4">
                  <c:v>1.75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2.5</c:v>
                </c:pt>
                <c:pt idx="9">
                  <c:v>2.5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2.5</c:v>
                </c:pt>
                <c:pt idx="17">
                  <c:v>2.5</c:v>
                </c:pt>
                <c:pt idx="18">
                  <c:v>1.75</c:v>
                </c:pt>
                <c:pt idx="19">
                  <c:v>1.75</c:v>
                </c:pt>
                <c:pt idx="20">
                  <c:v>9</c:v>
                </c:pt>
                <c:pt idx="21">
                  <c:v>9</c:v>
                </c:pt>
                <c:pt idx="22">
                  <c:v>5.5</c:v>
                </c:pt>
                <c:pt idx="23">
                  <c:v>5.5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5.5</c:v>
                </c:pt>
                <c:pt idx="30">
                  <c:v>5.5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5.5</c:v>
                </c:pt>
                <c:pt idx="38">
                  <c:v>5.5</c:v>
                </c:pt>
                <c:pt idx="39">
                  <c:v>8.5</c:v>
                </c:pt>
                <c:pt idx="40">
                  <c:v>8.5</c:v>
                </c:pt>
                <c:pt idx="41">
                  <c:v>7.5</c:v>
                </c:pt>
                <c:pt idx="42">
                  <c:v>7.5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7.5</c:v>
                </c:pt>
                <c:pt idx="50">
                  <c:v>7.5</c:v>
                </c:pt>
                <c:pt idx="51">
                  <c:v>9.5</c:v>
                </c:pt>
                <c:pt idx="52">
                  <c:v>9.5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9.5</c:v>
                </c:pt>
                <c:pt idx="60">
                  <c:v>9.5</c:v>
                </c:pt>
                <c:pt idx="61">
                  <c:v>8.5</c:v>
                </c:pt>
                <c:pt idx="62">
                  <c:v>8.5</c:v>
                </c:pt>
                <c:pt idx="63">
                  <c:v>7</c:v>
                </c:pt>
                <c:pt idx="64">
                  <c:v>7</c:v>
                </c:pt>
                <c:pt idx="65">
                  <c:v>5.5</c:v>
                </c:pt>
                <c:pt idx="66">
                  <c:v>5.5</c:v>
                </c:pt>
                <c:pt idx="67">
                  <c:v>12.5</c:v>
                </c:pt>
                <c:pt idx="68">
                  <c:v>12.5</c:v>
                </c:pt>
                <c:pt idx="69">
                  <c:v>11.5</c:v>
                </c:pt>
                <c:pt idx="70">
                  <c:v>11.5</c:v>
                </c:pt>
                <c:pt idx="71">
                  <c:v>11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11.5</c:v>
                </c:pt>
                <c:pt idx="78">
                  <c:v>11.5</c:v>
                </c:pt>
                <c:pt idx="79">
                  <c:v>13.5</c:v>
                </c:pt>
                <c:pt idx="80">
                  <c:v>13.5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14</c:v>
                </c:pt>
                <c:pt idx="85">
                  <c:v>14</c:v>
                </c:pt>
                <c:pt idx="86">
                  <c:v>14</c:v>
                </c:pt>
                <c:pt idx="87">
                  <c:v>13.5</c:v>
                </c:pt>
                <c:pt idx="88">
                  <c:v>13.5</c:v>
                </c:pt>
                <c:pt idx="89">
                  <c:v>12.5</c:v>
                </c:pt>
                <c:pt idx="90">
                  <c:v>12.5</c:v>
                </c:pt>
                <c:pt idx="91">
                  <c:v>9</c:v>
                </c:pt>
                <c:pt idx="92">
                  <c:v>9</c:v>
                </c:pt>
                <c:pt idx="93">
                  <c:v>5.375</c:v>
                </c:pt>
                <c:pt idx="94">
                  <c:v>5.375</c:v>
                </c:pt>
                <c:pt idx="95">
                  <c:v>17.90625</c:v>
                </c:pt>
                <c:pt idx="96">
                  <c:v>17.90625</c:v>
                </c:pt>
                <c:pt idx="97">
                  <c:v>15.75</c:v>
                </c:pt>
                <c:pt idx="98">
                  <c:v>15.75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16.5</c:v>
                </c:pt>
                <c:pt idx="103">
                  <c:v>16.5</c:v>
                </c:pt>
                <c:pt idx="104">
                  <c:v>16</c:v>
                </c:pt>
                <c:pt idx="105">
                  <c:v>16</c:v>
                </c:pt>
                <c:pt idx="106">
                  <c:v>16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16.5</c:v>
                </c:pt>
                <c:pt idx="111">
                  <c:v>16.5</c:v>
                </c:pt>
                <c:pt idx="112">
                  <c:v>15.75</c:v>
                </c:pt>
                <c:pt idx="113">
                  <c:v>15.75</c:v>
                </c:pt>
                <c:pt idx="114">
                  <c:v>20.0625</c:v>
                </c:pt>
                <c:pt idx="115">
                  <c:v>20.0625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22.125</c:v>
                </c:pt>
                <c:pt idx="120">
                  <c:v>22.125</c:v>
                </c:pt>
                <c:pt idx="121">
                  <c:v>20.5</c:v>
                </c:pt>
                <c:pt idx="122">
                  <c:v>20.5</c:v>
                </c:pt>
                <c:pt idx="123">
                  <c:v>19.5</c:v>
                </c:pt>
                <c:pt idx="124">
                  <c:v>19.5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19.5</c:v>
                </c:pt>
                <c:pt idx="132">
                  <c:v>19.5</c:v>
                </c:pt>
                <c:pt idx="133">
                  <c:v>21.5</c:v>
                </c:pt>
                <c:pt idx="134">
                  <c:v>21.5</c:v>
                </c:pt>
                <c:pt idx="135">
                  <c:v>21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21.5</c:v>
                </c:pt>
                <c:pt idx="142">
                  <c:v>21.5</c:v>
                </c:pt>
                <c:pt idx="143">
                  <c:v>20.5</c:v>
                </c:pt>
                <c:pt idx="144">
                  <c:v>20.5</c:v>
                </c:pt>
                <c:pt idx="145">
                  <c:v>23.75</c:v>
                </c:pt>
                <c:pt idx="146">
                  <c:v>23.75</c:v>
                </c:pt>
                <c:pt idx="147">
                  <c:v>23</c:v>
                </c:pt>
                <c:pt idx="148">
                  <c:v>23</c:v>
                </c:pt>
                <c:pt idx="149">
                  <c:v>23</c:v>
                </c:pt>
                <c:pt idx="150">
                  <c:v>24.5</c:v>
                </c:pt>
                <c:pt idx="151">
                  <c:v>24.5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24.5</c:v>
                </c:pt>
                <c:pt idx="159">
                  <c:v>24.5</c:v>
                </c:pt>
                <c:pt idx="160">
                  <c:v>23.75</c:v>
                </c:pt>
                <c:pt idx="161">
                  <c:v>23.75</c:v>
                </c:pt>
                <c:pt idx="162">
                  <c:v>22.125</c:v>
                </c:pt>
                <c:pt idx="163">
                  <c:v>22.125</c:v>
                </c:pt>
                <c:pt idx="164">
                  <c:v>20.0625</c:v>
                </c:pt>
                <c:pt idx="165">
                  <c:v>20.0625</c:v>
                </c:pt>
                <c:pt idx="166">
                  <c:v>17.90625</c:v>
                </c:pt>
                <c:pt idx="167">
                  <c:v>17.90625</c:v>
                </c:pt>
                <c:pt idx="168">
                  <c:v>11.640625</c:v>
                </c:pt>
              </c:numCache>
            </c:numRef>
          </c:xVal>
          <c:yVal>
            <c:numRef>
              <c:f>AHC2_HID!$B$1:$B$169</c:f>
              <c:numCache>
                <c:formatCode>0</c:formatCode>
                <c:ptCount val="169"/>
                <c:pt idx="0">
                  <c:v>-0.78060360741320256</c:v>
                </c:pt>
                <c:pt idx="1">
                  <c:v>-0.78060360741320256</c:v>
                </c:pt>
                <c:pt idx="2">
                  <c:v>0.76931691830576643</c:v>
                </c:pt>
                <c:pt idx="3">
                  <c:v>0.76931691830576643</c:v>
                </c:pt>
                <c:pt idx="4">
                  <c:v>0.94663329667461604</c:v>
                </c:pt>
                <c:pt idx="5">
                  <c:v>0.94663329667461604</c:v>
                </c:pt>
                <c:pt idx="6">
                  <c:v>1</c:v>
                </c:pt>
                <c:pt idx="7">
                  <c:v>0.94663329667461604</c:v>
                </c:pt>
                <c:pt idx="8">
                  <c:v>0.94663329667461604</c:v>
                </c:pt>
                <c:pt idx="9">
                  <c:v>0.97508135316734801</c:v>
                </c:pt>
                <c:pt idx="10">
                  <c:v>0.97508135316734801</c:v>
                </c:pt>
                <c:pt idx="11">
                  <c:v>1</c:v>
                </c:pt>
                <c:pt idx="12">
                  <c:v>0.97508135316734801</c:v>
                </c:pt>
                <c:pt idx="13">
                  <c:v>0.97508135316734801</c:v>
                </c:pt>
                <c:pt idx="14">
                  <c:v>1</c:v>
                </c:pt>
                <c:pt idx="15">
                  <c:v>0.97508135316734801</c:v>
                </c:pt>
                <c:pt idx="16">
                  <c:v>0.97508135316734801</c:v>
                </c:pt>
                <c:pt idx="17">
                  <c:v>0.94663329667461604</c:v>
                </c:pt>
                <c:pt idx="18">
                  <c:v>0.94663329667461604</c:v>
                </c:pt>
                <c:pt idx="19">
                  <c:v>0.76931691830576643</c:v>
                </c:pt>
                <c:pt idx="20">
                  <c:v>0.76931691830576643</c:v>
                </c:pt>
                <c:pt idx="21">
                  <c:v>0.89948303060524737</c:v>
                </c:pt>
                <c:pt idx="22">
                  <c:v>0.89948303060524737</c:v>
                </c:pt>
                <c:pt idx="23">
                  <c:v>0.97196864289622042</c:v>
                </c:pt>
                <c:pt idx="24">
                  <c:v>0.97196864289622042</c:v>
                </c:pt>
                <c:pt idx="25">
                  <c:v>1</c:v>
                </c:pt>
                <c:pt idx="26">
                  <c:v>0.97196864289622042</c:v>
                </c:pt>
                <c:pt idx="27">
                  <c:v>0.97196864289622042</c:v>
                </c:pt>
                <c:pt idx="28">
                  <c:v>0.98630339813702883</c:v>
                </c:pt>
                <c:pt idx="29">
                  <c:v>0.98630339813702883</c:v>
                </c:pt>
                <c:pt idx="30">
                  <c:v>0.99044385175307859</c:v>
                </c:pt>
                <c:pt idx="31">
                  <c:v>0.99044385175307859</c:v>
                </c:pt>
                <c:pt idx="32">
                  <c:v>1</c:v>
                </c:pt>
                <c:pt idx="33">
                  <c:v>0.99044385175307859</c:v>
                </c:pt>
                <c:pt idx="34">
                  <c:v>0.99044385175307859</c:v>
                </c:pt>
                <c:pt idx="35">
                  <c:v>1</c:v>
                </c:pt>
                <c:pt idx="36">
                  <c:v>0.99044385175307859</c:v>
                </c:pt>
                <c:pt idx="37">
                  <c:v>0.99044385175307859</c:v>
                </c:pt>
                <c:pt idx="38">
                  <c:v>0.98630339813702883</c:v>
                </c:pt>
                <c:pt idx="39">
                  <c:v>0.98630339813702883</c:v>
                </c:pt>
                <c:pt idx="40">
                  <c:v>0.98835189767259901</c:v>
                </c:pt>
                <c:pt idx="41">
                  <c:v>0.98835189767259901</c:v>
                </c:pt>
                <c:pt idx="42">
                  <c:v>0.99704672070506861</c:v>
                </c:pt>
                <c:pt idx="43">
                  <c:v>0.99704672070506861</c:v>
                </c:pt>
                <c:pt idx="44">
                  <c:v>1</c:v>
                </c:pt>
                <c:pt idx="45">
                  <c:v>0.99704672070506861</c:v>
                </c:pt>
                <c:pt idx="46">
                  <c:v>0.99704672070506861</c:v>
                </c:pt>
                <c:pt idx="47">
                  <c:v>1</c:v>
                </c:pt>
                <c:pt idx="48">
                  <c:v>0.99704672070506861</c:v>
                </c:pt>
                <c:pt idx="49">
                  <c:v>0.99704672070506861</c:v>
                </c:pt>
                <c:pt idx="50">
                  <c:v>0.98835189767259901</c:v>
                </c:pt>
                <c:pt idx="51">
                  <c:v>0.98835189767259901</c:v>
                </c:pt>
                <c:pt idx="52">
                  <c:v>0.9958307363023714</c:v>
                </c:pt>
                <c:pt idx="53">
                  <c:v>0.9958307363023714</c:v>
                </c:pt>
                <c:pt idx="54">
                  <c:v>1</c:v>
                </c:pt>
                <c:pt idx="55">
                  <c:v>0.9958307363023714</c:v>
                </c:pt>
                <c:pt idx="56">
                  <c:v>0.9958307363023714</c:v>
                </c:pt>
                <c:pt idx="57">
                  <c:v>1</c:v>
                </c:pt>
                <c:pt idx="58">
                  <c:v>0.9958307363023714</c:v>
                </c:pt>
                <c:pt idx="59">
                  <c:v>0.9958307363023714</c:v>
                </c:pt>
                <c:pt idx="60">
                  <c:v>0.98835189767259901</c:v>
                </c:pt>
                <c:pt idx="61">
                  <c:v>0.98835189767259901</c:v>
                </c:pt>
                <c:pt idx="62">
                  <c:v>0.98630339813702883</c:v>
                </c:pt>
                <c:pt idx="63">
                  <c:v>0.98630339813702883</c:v>
                </c:pt>
                <c:pt idx="64">
                  <c:v>0.97196864289622042</c:v>
                </c:pt>
                <c:pt idx="65">
                  <c:v>0.97196864289622042</c:v>
                </c:pt>
                <c:pt idx="66">
                  <c:v>0.89948303060524737</c:v>
                </c:pt>
                <c:pt idx="67">
                  <c:v>0.89948303060524737</c:v>
                </c:pt>
                <c:pt idx="68">
                  <c:v>0.94810355717304784</c:v>
                </c:pt>
                <c:pt idx="69">
                  <c:v>0.94810355717304784</c:v>
                </c:pt>
                <c:pt idx="70">
                  <c:v>0.97702653078183943</c:v>
                </c:pt>
                <c:pt idx="71">
                  <c:v>0.97702653078183943</c:v>
                </c:pt>
                <c:pt idx="72">
                  <c:v>1</c:v>
                </c:pt>
                <c:pt idx="73">
                  <c:v>0.97702653078183943</c:v>
                </c:pt>
                <c:pt idx="74">
                  <c:v>0.97702653078183943</c:v>
                </c:pt>
                <c:pt idx="75">
                  <c:v>1</c:v>
                </c:pt>
                <c:pt idx="76">
                  <c:v>0.97702653078183943</c:v>
                </c:pt>
                <c:pt idx="77">
                  <c:v>0.97702653078183943</c:v>
                </c:pt>
                <c:pt idx="78">
                  <c:v>0.94810355717304784</c:v>
                </c:pt>
                <c:pt idx="79">
                  <c:v>0.94810355717304784</c:v>
                </c:pt>
                <c:pt idx="80">
                  <c:v>0.97422298288167164</c:v>
                </c:pt>
                <c:pt idx="81">
                  <c:v>0.97422298288167164</c:v>
                </c:pt>
                <c:pt idx="82">
                  <c:v>1</c:v>
                </c:pt>
                <c:pt idx="83">
                  <c:v>0.97422298288167164</c:v>
                </c:pt>
                <c:pt idx="84">
                  <c:v>0.97422298288167164</c:v>
                </c:pt>
                <c:pt idx="85">
                  <c:v>1</c:v>
                </c:pt>
                <c:pt idx="86">
                  <c:v>0.97422298288167164</c:v>
                </c:pt>
                <c:pt idx="87">
                  <c:v>0.97422298288167164</c:v>
                </c:pt>
                <c:pt idx="88">
                  <c:v>0.94810355717304784</c:v>
                </c:pt>
                <c:pt idx="89">
                  <c:v>0.94810355717304784</c:v>
                </c:pt>
                <c:pt idx="90">
                  <c:v>0.89948303060524737</c:v>
                </c:pt>
                <c:pt idx="91">
                  <c:v>0.89948303060524737</c:v>
                </c:pt>
                <c:pt idx="92">
                  <c:v>0.76931691830576643</c:v>
                </c:pt>
                <c:pt idx="93">
                  <c:v>0.76931691830576643</c:v>
                </c:pt>
                <c:pt idx="94">
                  <c:v>-0.78060360741320256</c:v>
                </c:pt>
                <c:pt idx="95">
                  <c:v>-0.78060360741320256</c:v>
                </c:pt>
                <c:pt idx="96">
                  <c:v>0.48226398924424074</c:v>
                </c:pt>
                <c:pt idx="97">
                  <c:v>0.48226398924424074</c:v>
                </c:pt>
                <c:pt idx="98">
                  <c:v>0.69002321618735141</c:v>
                </c:pt>
                <c:pt idx="99">
                  <c:v>0.69002321618735141</c:v>
                </c:pt>
                <c:pt idx="100">
                  <c:v>1</c:v>
                </c:pt>
                <c:pt idx="101">
                  <c:v>0.69002321618735141</c:v>
                </c:pt>
                <c:pt idx="102">
                  <c:v>0.69002321618735141</c:v>
                </c:pt>
                <c:pt idx="103">
                  <c:v>0.93436439526896609</c:v>
                </c:pt>
                <c:pt idx="104">
                  <c:v>0.93436439526896609</c:v>
                </c:pt>
                <c:pt idx="105">
                  <c:v>1</c:v>
                </c:pt>
                <c:pt idx="106">
                  <c:v>0.93436439526896609</c:v>
                </c:pt>
                <c:pt idx="107">
                  <c:v>0.93436439526896609</c:v>
                </c:pt>
                <c:pt idx="108">
                  <c:v>1</c:v>
                </c:pt>
                <c:pt idx="109">
                  <c:v>0.93436439526896609</c:v>
                </c:pt>
                <c:pt idx="110">
                  <c:v>0.93436439526896609</c:v>
                </c:pt>
                <c:pt idx="111">
                  <c:v>0.69002321618735141</c:v>
                </c:pt>
                <c:pt idx="112">
                  <c:v>0.69002321618735141</c:v>
                </c:pt>
                <c:pt idx="113">
                  <c:v>0.48226398924424074</c:v>
                </c:pt>
                <c:pt idx="114">
                  <c:v>0.48226398924424074</c:v>
                </c:pt>
                <c:pt idx="115">
                  <c:v>0.57685472837450247</c:v>
                </c:pt>
                <c:pt idx="116">
                  <c:v>0.57685472837450247</c:v>
                </c:pt>
                <c:pt idx="117">
                  <c:v>1</c:v>
                </c:pt>
                <c:pt idx="118">
                  <c:v>0.57685472837450247</c:v>
                </c:pt>
                <c:pt idx="119">
                  <c:v>0.57685472837450247</c:v>
                </c:pt>
                <c:pt idx="120">
                  <c:v>0.83678180370273481</c:v>
                </c:pt>
                <c:pt idx="121">
                  <c:v>0.83678180370273481</c:v>
                </c:pt>
                <c:pt idx="122">
                  <c:v>0.97120793563221874</c:v>
                </c:pt>
                <c:pt idx="123">
                  <c:v>0.97120793563221874</c:v>
                </c:pt>
                <c:pt idx="124">
                  <c:v>0.98331944574541963</c:v>
                </c:pt>
                <c:pt idx="125">
                  <c:v>0.98331944574541963</c:v>
                </c:pt>
                <c:pt idx="126">
                  <c:v>1</c:v>
                </c:pt>
                <c:pt idx="127">
                  <c:v>0.98331944574541963</c:v>
                </c:pt>
                <c:pt idx="128">
                  <c:v>0.98331944574541963</c:v>
                </c:pt>
                <c:pt idx="129">
                  <c:v>1</c:v>
                </c:pt>
                <c:pt idx="130">
                  <c:v>0.98331944574541963</c:v>
                </c:pt>
                <c:pt idx="131">
                  <c:v>0.98331944574541963</c:v>
                </c:pt>
                <c:pt idx="132">
                  <c:v>0.97120793563221874</c:v>
                </c:pt>
                <c:pt idx="133">
                  <c:v>0.97120793563221874</c:v>
                </c:pt>
                <c:pt idx="134">
                  <c:v>0.98191776266980868</c:v>
                </c:pt>
                <c:pt idx="135">
                  <c:v>0.98191776266980868</c:v>
                </c:pt>
                <c:pt idx="136">
                  <c:v>1</c:v>
                </c:pt>
                <c:pt idx="137">
                  <c:v>0.98191776266980868</c:v>
                </c:pt>
                <c:pt idx="138">
                  <c:v>0.98191776266980868</c:v>
                </c:pt>
                <c:pt idx="139">
                  <c:v>1</c:v>
                </c:pt>
                <c:pt idx="140">
                  <c:v>0.98191776266980868</c:v>
                </c:pt>
                <c:pt idx="141">
                  <c:v>0.98191776266980868</c:v>
                </c:pt>
                <c:pt idx="142">
                  <c:v>0.97120793563221874</c:v>
                </c:pt>
                <c:pt idx="143">
                  <c:v>0.97120793563221874</c:v>
                </c:pt>
                <c:pt idx="144">
                  <c:v>0.83678180370273481</c:v>
                </c:pt>
                <c:pt idx="145">
                  <c:v>0.83678180370273481</c:v>
                </c:pt>
                <c:pt idx="146">
                  <c:v>0.90470522823141941</c:v>
                </c:pt>
                <c:pt idx="147">
                  <c:v>0.90470522823141941</c:v>
                </c:pt>
                <c:pt idx="148">
                  <c:v>1</c:v>
                </c:pt>
                <c:pt idx="149">
                  <c:v>0.90470522823141941</c:v>
                </c:pt>
                <c:pt idx="150">
                  <c:v>0.90470522823141941</c:v>
                </c:pt>
                <c:pt idx="151">
                  <c:v>0.96712811141742305</c:v>
                </c:pt>
                <c:pt idx="152">
                  <c:v>0.96712811141742305</c:v>
                </c:pt>
                <c:pt idx="153">
                  <c:v>1</c:v>
                </c:pt>
                <c:pt idx="154">
                  <c:v>0.96712811141742305</c:v>
                </c:pt>
                <c:pt idx="155">
                  <c:v>0.96712811141742305</c:v>
                </c:pt>
                <c:pt idx="156">
                  <c:v>1</c:v>
                </c:pt>
                <c:pt idx="157">
                  <c:v>0.96712811141742305</c:v>
                </c:pt>
                <c:pt idx="158">
                  <c:v>0.96712811141742305</c:v>
                </c:pt>
                <c:pt idx="159">
                  <c:v>0.90470522823141941</c:v>
                </c:pt>
                <c:pt idx="160">
                  <c:v>0.90470522823141941</c:v>
                </c:pt>
                <c:pt idx="161">
                  <c:v>0.83678180370273481</c:v>
                </c:pt>
                <c:pt idx="162">
                  <c:v>0.83678180370273481</c:v>
                </c:pt>
                <c:pt idx="163">
                  <c:v>0.57685472837450247</c:v>
                </c:pt>
                <c:pt idx="164">
                  <c:v>0.57685472837450247</c:v>
                </c:pt>
                <c:pt idx="165">
                  <c:v>0.48226398924424074</c:v>
                </c:pt>
                <c:pt idx="166">
                  <c:v>0.48226398924424074</c:v>
                </c:pt>
                <c:pt idx="167">
                  <c:v>-0.78060360741320256</c:v>
                </c:pt>
                <c:pt idx="168">
                  <c:v>-0.78060360741320256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26</c:v>
              </c:pt>
            </c:numLit>
          </c:xVal>
          <c:yVal>
            <c:numLit>
              <c:formatCode>General</c:formatCode>
              <c:ptCount val="2"/>
              <c:pt idx="0">
                <c:v>0.52955935880937166</c:v>
              </c:pt>
              <c:pt idx="1">
                <c:v>0.52955935880937166</c:v>
              </c:pt>
            </c:numLit>
          </c:yVal>
          <c:smooth val="0"/>
        </c:ser>
        <c:ser>
          <c:idx val="2"/>
          <c:order val="2"/>
          <c:spPr>
            <a:ln w="19050">
              <a:noFill/>
            </a:ln>
            <a:effectLst/>
          </c:spPr>
          <c:marker>
            <c:spPr>
              <a:noFill/>
              <a:ln w="6350"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OS10-18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OS04-18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OS27-18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OS34-18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OS03-18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OS20-18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OS19-18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OS39-18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OS06-18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OS35-18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OS02-18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OS38-18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OS30-18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OS37-18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OS21-18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OS13-18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OS32-18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OS08-18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OS15-18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OS36-18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OS25-18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OS33-18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OS31-18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OS14-18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/>
                      <a:t>OS17-18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 b="1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AHC2_HID!$C$1:$C$25</c:f>
              <c:numCache>
                <c:formatCode>0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AHC2_HID!$D$1:$D$25</c:f>
              <c:numCache>
                <c:formatCode>0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76672"/>
        <c:axId val="442977064"/>
      </c:scatterChart>
      <c:valAx>
        <c:axId val="442976672"/>
        <c:scaling>
          <c:orientation val="minMax"/>
          <c:max val="26"/>
          <c:min val="0"/>
        </c:scaling>
        <c:delete val="0"/>
        <c:axPos val="t"/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42977064"/>
        <c:crossesAt val="1"/>
        <c:crossBetween val="midCat"/>
      </c:valAx>
      <c:valAx>
        <c:axId val="442977064"/>
        <c:scaling>
          <c:orientation val="maxMin"/>
          <c:max val="1"/>
          <c:min val="-0.78060360741320256"/>
        </c:scaling>
        <c:delete val="0"/>
        <c:axPos val="l"/>
        <c:title>
          <c:tx>
            <c:rich>
              <a:bodyPr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fr-F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Similarity</a:t>
                </a:r>
              </a:p>
            </c:rich>
          </c:tx>
          <c:layout>
            <c:manualLayout>
              <c:xMode val="edge"/>
              <c:yMode val="edge"/>
              <c:x val="3.3911546521574562E-2"/>
              <c:y val="0.440431325394670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8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fr-FR"/>
          </a:p>
        </c:txPr>
        <c:crossAx val="4429766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Dendrogram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7.9216797900262467E-2"/>
          <c:y val="0.12150995831403427"/>
          <c:w val="0.88411653543307089"/>
          <c:h val="0.7765292573722402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78"/>
              </a:solidFill>
              <a:prstDash val="solid"/>
            </a:ln>
            <a:effectLst/>
          </c:spPr>
          <c:marker>
            <c:spPr>
              <a:noFill/>
              <a:ln w="6350">
                <a:noFill/>
              </a:ln>
            </c:spPr>
          </c:marker>
          <c:dPt>
            <c:idx val="2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7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dPt>
            <c:idx val="10"/>
            <c:bubble3D val="0"/>
            <c:spPr>
              <a:ln w="12700">
                <a:solidFill>
                  <a:srgbClr val="00B400"/>
                </a:solidFill>
                <a:prstDash val="solid"/>
              </a:ln>
              <a:effectLst/>
            </c:spPr>
          </c:dPt>
          <c:xVal>
            <c:numRef>
              <c:f>AHC2_HID!$E$1:$E$15</c:f>
              <c:numCache>
                <c:formatCode>0</c:formatCode>
                <c:ptCount val="15"/>
                <c:pt idx="0">
                  <c:v>1.75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2.5</c:v>
                </c:pt>
                <c:pt idx="5">
                  <c:v>2.5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2.5</c:v>
                </c:pt>
                <c:pt idx="13">
                  <c:v>2.5</c:v>
                </c:pt>
                <c:pt idx="14">
                  <c:v>1.75</c:v>
                </c:pt>
              </c:numCache>
            </c:numRef>
          </c:xVal>
          <c:yVal>
            <c:numRef>
              <c:f>AHC2_HID!$F$1:$F$15</c:f>
              <c:numCache>
                <c:formatCode>0</c:formatCode>
                <c:ptCount val="15"/>
                <c:pt idx="0">
                  <c:v>-0.78060360741320256</c:v>
                </c:pt>
                <c:pt idx="1">
                  <c:v>-0.78060360741320256</c:v>
                </c:pt>
                <c:pt idx="2">
                  <c:v>1</c:v>
                </c:pt>
                <c:pt idx="3">
                  <c:v>-0.78060360741320256</c:v>
                </c:pt>
                <c:pt idx="4">
                  <c:v>-0.78060360741320256</c:v>
                </c:pt>
                <c:pt idx="5">
                  <c:v>0.48226398924424074</c:v>
                </c:pt>
                <c:pt idx="6">
                  <c:v>0.48226398924424074</c:v>
                </c:pt>
                <c:pt idx="7">
                  <c:v>1</c:v>
                </c:pt>
                <c:pt idx="8">
                  <c:v>0.48226398924424074</c:v>
                </c:pt>
                <c:pt idx="9">
                  <c:v>0.48226398924424074</c:v>
                </c:pt>
                <c:pt idx="10">
                  <c:v>1</c:v>
                </c:pt>
                <c:pt idx="11">
                  <c:v>0.48226398924424074</c:v>
                </c:pt>
                <c:pt idx="12">
                  <c:v>0.48226398924424074</c:v>
                </c:pt>
                <c:pt idx="13">
                  <c:v>-0.78060360741320256</c:v>
                </c:pt>
                <c:pt idx="14">
                  <c:v>-0.78060360741320256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  <a:effectLst/>
          </c:spPr>
          <c:marker>
            <c:spPr>
              <a:noFill/>
              <a:ln w="6350"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C3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AHC2_HID!$G$1:$G$3</c:f>
              <c:numCache>
                <c:formatCode>0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AHC2_HID!$H$1:$H$3</c:f>
              <c:numCache>
                <c:formatCode>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77456"/>
        <c:axId val="442975496"/>
      </c:scatterChart>
      <c:valAx>
        <c:axId val="442977456"/>
        <c:scaling>
          <c:orientation val="minMax"/>
          <c:max val="4"/>
          <c:min val="0"/>
        </c:scaling>
        <c:delete val="0"/>
        <c:axPos val="t"/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42975496"/>
        <c:crossesAt val="1"/>
        <c:crossBetween val="midCat"/>
      </c:valAx>
      <c:valAx>
        <c:axId val="442975496"/>
        <c:scaling>
          <c:orientation val="maxMin"/>
          <c:max val="1"/>
          <c:min val="-0.78060360741320256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Similarity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4429774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Profile plot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3.6666666666666667E-2"/>
          <c:y val="8.2294272039524469E-2"/>
          <c:w val="0.92666666666666664"/>
          <c:h val="0.750382893314806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5F5F5F"/>
              </a:solidFill>
              <a:prstDash val="solid"/>
            </a:ln>
          </c:spPr>
          <c:marker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CE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AHC2_HID1!$A$1:$J$1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5F5F5F"/>
              </a:solidFill>
              <a:prstDash val="solid"/>
            </a:ln>
          </c:spPr>
          <c:marker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AHC2_HID1!$A$1:$J$1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Lit>
              <c:formatCode>General</c:formatCode>
              <c:ptCount val="10"/>
              <c:pt idx="0">
                <c:v>6000</c:v>
              </c:pt>
              <c:pt idx="1">
                <c:v>6000</c:v>
              </c:pt>
              <c:pt idx="2">
                <c:v>6000</c:v>
              </c:pt>
              <c:pt idx="3">
                <c:v>6000</c:v>
              </c:pt>
              <c:pt idx="4">
                <c:v>6000</c:v>
              </c:pt>
              <c:pt idx="5">
                <c:v>6000</c:v>
              </c:pt>
              <c:pt idx="6">
                <c:v>6000</c:v>
              </c:pt>
              <c:pt idx="7">
                <c:v>6000</c:v>
              </c:pt>
              <c:pt idx="8">
                <c:v>6000</c:v>
              </c:pt>
              <c:pt idx="9">
                <c:v>6000</c:v>
              </c:pt>
            </c:numLit>
          </c:yVal>
          <c:smooth val="0"/>
        </c:ser>
        <c:ser>
          <c:idx val="2"/>
          <c:order val="2"/>
          <c:tx>
            <c:v>1</c:v>
          </c:tx>
          <c:spPr>
            <a:ln w="38100">
              <a:solidFill>
                <a:srgbClr val="FF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AHC2_HID1!$A$1:$J$1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AHC2_HID1!$A$4:$J$4</c:f>
              <c:numCache>
                <c:formatCode>0</c:formatCode>
                <c:ptCount val="10"/>
                <c:pt idx="0">
                  <c:v>8.0721428571428575</c:v>
                </c:pt>
                <c:pt idx="1">
                  <c:v>4197.1428571428569</c:v>
                </c:pt>
                <c:pt idx="2">
                  <c:v>240.89285714285714</c:v>
                </c:pt>
                <c:pt idx="3">
                  <c:v>177</c:v>
                </c:pt>
                <c:pt idx="4">
                  <c:v>431.96428571428572</c:v>
                </c:pt>
                <c:pt idx="5">
                  <c:v>26.25</c:v>
                </c:pt>
                <c:pt idx="6">
                  <c:v>691.07142857142856</c:v>
                </c:pt>
                <c:pt idx="7">
                  <c:v>1115.1785714285713</c:v>
                </c:pt>
                <c:pt idx="8">
                  <c:v>12.1</c:v>
                </c:pt>
                <c:pt idx="9">
                  <c:v>201.29285714285714</c:v>
                </c:pt>
              </c:numCache>
            </c:numRef>
          </c:yVal>
          <c:smooth val="0"/>
        </c:ser>
        <c:ser>
          <c:idx val="3"/>
          <c:order val="3"/>
          <c:tx>
            <c:v>2</c:v>
          </c:tx>
          <c:spPr>
            <a:ln w="381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AHC2_HID1!$A$1:$J$1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AHC2_HID1!$A$5:$J$5</c:f>
              <c:numCache>
                <c:formatCode>0</c:formatCode>
                <c:ptCount val="10"/>
                <c:pt idx="0">
                  <c:v>8.0237499999999997</c:v>
                </c:pt>
                <c:pt idx="1">
                  <c:v>4912.5</c:v>
                </c:pt>
                <c:pt idx="2">
                  <c:v>269.97500000000002</c:v>
                </c:pt>
                <c:pt idx="3">
                  <c:v>203.83750000000001</c:v>
                </c:pt>
                <c:pt idx="4">
                  <c:v>496.875</c:v>
                </c:pt>
                <c:pt idx="5">
                  <c:v>30.125</c:v>
                </c:pt>
                <c:pt idx="6">
                  <c:v>819.1875</c:v>
                </c:pt>
                <c:pt idx="7">
                  <c:v>1281</c:v>
                </c:pt>
                <c:pt idx="8">
                  <c:v>13.375</c:v>
                </c:pt>
                <c:pt idx="9">
                  <c:v>192.15</c:v>
                </c:pt>
              </c:numCache>
            </c:numRef>
          </c:yVal>
          <c:smooth val="0"/>
        </c:ser>
        <c:ser>
          <c:idx val="4"/>
          <c:order val="4"/>
          <c:tx>
            <c:v>3</c:v>
          </c:tx>
          <c:spPr>
            <a:ln w="38100">
              <a:solidFill>
                <a:srgbClr val="00B4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AHC2_HID1!$A$1:$J$1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AHC2_HID1!$A$6:$J$6</c:f>
              <c:numCache>
                <c:formatCode>0</c:formatCode>
                <c:ptCount val="10"/>
                <c:pt idx="0">
                  <c:v>8.06</c:v>
                </c:pt>
                <c:pt idx="1">
                  <c:v>4560</c:v>
                </c:pt>
                <c:pt idx="2">
                  <c:v>257.5</c:v>
                </c:pt>
                <c:pt idx="3">
                  <c:v>197.86666666666667</c:v>
                </c:pt>
                <c:pt idx="4">
                  <c:v>490.66666666666669</c:v>
                </c:pt>
                <c:pt idx="5">
                  <c:v>28.5</c:v>
                </c:pt>
                <c:pt idx="6">
                  <c:v>789.33333333333337</c:v>
                </c:pt>
                <c:pt idx="7">
                  <c:v>1120.8333333333333</c:v>
                </c:pt>
                <c:pt idx="8">
                  <c:v>23.333333333333332</c:v>
                </c:pt>
                <c:pt idx="9">
                  <c:v>193.16666666666666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74320"/>
        <c:axId val="442975888"/>
      </c:scatterChart>
      <c:valAx>
        <c:axId val="442974320"/>
        <c:scaling>
          <c:orientation val="minMax"/>
          <c:max val="9"/>
          <c:min val="0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one"/>
        <c:txPr>
          <a:bodyPr/>
          <a:lstStyle/>
          <a:p>
            <a:pPr>
              <a:defRPr sz="700"/>
            </a:pPr>
            <a:endParaRPr lang="fr-FR"/>
          </a:p>
        </c:txPr>
        <c:crossAx val="442975888"/>
        <c:crosses val="autoZero"/>
        <c:crossBetween val="midCat"/>
        <c:majorUnit val="1"/>
      </c:valAx>
      <c:valAx>
        <c:axId val="442975888"/>
        <c:scaling>
          <c:orientation val="minMax"/>
          <c:max val="6000"/>
          <c:min val="0"/>
        </c:scaling>
        <c:delete val="0"/>
        <c:axPos val="l"/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44297432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US"/>
              <a:t>Scree plot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PCA!$B$44</c:f>
              <c:strCache>
                <c:ptCount val="1"/>
                <c:pt idx="0">
                  <c:v>Eigenvalue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PCA!$C$43:$L$43</c:f>
              <c:strCache>
                <c:ptCount val="10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</c:strCache>
            </c:strRef>
          </c:cat>
          <c:val>
            <c:numRef>
              <c:f>PCA!$C$44:$L$44</c:f>
              <c:numCache>
                <c:formatCode>0.000</c:formatCode>
                <c:ptCount val="10"/>
                <c:pt idx="0">
                  <c:v>4.9350731915165005</c:v>
                </c:pt>
                <c:pt idx="1">
                  <c:v>1.4506053501307279</c:v>
                </c:pt>
                <c:pt idx="2">
                  <c:v>1.0529279279842556</c:v>
                </c:pt>
                <c:pt idx="3">
                  <c:v>0.84698457710869024</c:v>
                </c:pt>
                <c:pt idx="4">
                  <c:v>0.53528576849814691</c:v>
                </c:pt>
                <c:pt idx="5">
                  <c:v>0.45554691981171536</c:v>
                </c:pt>
                <c:pt idx="6">
                  <c:v>0.26819666706522538</c:v>
                </c:pt>
                <c:pt idx="7">
                  <c:v>0.22959499419985208</c:v>
                </c:pt>
                <c:pt idx="8">
                  <c:v>0.19144035875697846</c:v>
                </c:pt>
                <c:pt idx="9">
                  <c:v>3.4344244927910363E-2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30"/>
        <c:axId val="640498176"/>
        <c:axId val="640498568"/>
      </c:barChart>
      <c:lineChart>
        <c:grouping val="standard"/>
        <c:varyColors val="0"/>
        <c:ser>
          <c:idx val="1"/>
          <c:order val="1"/>
          <c:tx>
            <c:strRef>
              <c:f>PCA!$B$46</c:f>
              <c:strCache>
                <c:ptCount val="1"/>
                <c:pt idx="0">
                  <c:v>Cumulative %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PCA!$C$43:$L$43</c:f>
              <c:strCache>
                <c:ptCount val="10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</c:strCache>
            </c:strRef>
          </c:cat>
          <c:val>
            <c:numRef>
              <c:f>PCA!$C$46:$L$46</c:f>
              <c:numCache>
                <c:formatCode>0.000</c:formatCode>
                <c:ptCount val="10"/>
                <c:pt idx="0">
                  <c:v>49.350731915164985</c:v>
                </c:pt>
                <c:pt idx="1">
                  <c:v>63.856785416472263</c:v>
                </c:pt>
                <c:pt idx="2">
                  <c:v>74.386064696314818</c:v>
                </c:pt>
                <c:pt idx="3">
                  <c:v>82.855910467401714</c:v>
                </c:pt>
                <c:pt idx="4">
                  <c:v>88.208768152383186</c:v>
                </c:pt>
                <c:pt idx="5">
                  <c:v>92.764237350500338</c:v>
                </c:pt>
                <c:pt idx="6">
                  <c:v>95.446204021152596</c:v>
                </c:pt>
                <c:pt idx="7">
                  <c:v>97.742153963151111</c:v>
                </c:pt>
                <c:pt idx="8">
                  <c:v>99.656557550720891</c:v>
                </c:pt>
                <c:pt idx="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0497000"/>
        <c:axId val="640498960"/>
      </c:lineChart>
      <c:catAx>
        <c:axId val="64049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US"/>
                  <a:t>axis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640498568"/>
        <c:crosses val="autoZero"/>
        <c:auto val="1"/>
        <c:lblAlgn val="ctr"/>
        <c:lblOffset val="100"/>
        <c:noMultiLvlLbl val="0"/>
      </c:catAx>
      <c:valAx>
        <c:axId val="64049856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US"/>
                  <a:t>Eigenvalue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640498176"/>
        <c:crosses val="autoZero"/>
        <c:crossBetween val="between"/>
      </c:valAx>
      <c:valAx>
        <c:axId val="640498960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Cumulative variability (%)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fr-FR"/>
          </a:p>
        </c:txPr>
        <c:crossAx val="640497000"/>
        <c:crosses val="max"/>
        <c:crossBetween val="between"/>
        <c:majorUnit val="20"/>
      </c:valAx>
      <c:catAx>
        <c:axId val="640497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0498960"/>
        <c:crosses val="autoZero"/>
        <c:auto val="1"/>
        <c:lblAlgn val="ctr"/>
        <c:lblOffset val="100"/>
        <c:noMultiLvlLbl val="0"/>
      </c:cat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Variables (axes F1 and F2: 63,86 %)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4.5883464566929127E-2"/>
          <c:y val="8.2294272039524469E-2"/>
          <c:w val="0.93411653543307083"/>
          <c:h val="0.8441173382738922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303643724696364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4844632832023311E-16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844632832023311E-16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2.3529411764705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10637667761165481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HCO3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2.35294117647058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PCA!$C$99:$C$108</c:f>
              <c:numCache>
                <c:formatCode>0.000</c:formatCode>
                <c:ptCount val="10"/>
                <c:pt idx="0">
                  <c:v>-1.2292967468390455E-2</c:v>
                </c:pt>
                <c:pt idx="1">
                  <c:v>0.91227748973511147</c:v>
                </c:pt>
                <c:pt idx="2">
                  <c:v>0.74146262690452469</c:v>
                </c:pt>
                <c:pt idx="3">
                  <c:v>0.76627957406426905</c:v>
                </c:pt>
                <c:pt idx="4">
                  <c:v>0.82824756661238974</c:v>
                </c:pt>
                <c:pt idx="5">
                  <c:v>0.5369718084041345</c:v>
                </c:pt>
                <c:pt idx="6">
                  <c:v>0.90635853449831516</c:v>
                </c:pt>
                <c:pt idx="7">
                  <c:v>0.6567208728387971</c:v>
                </c:pt>
                <c:pt idx="8">
                  <c:v>-0.7996339056975601</c:v>
                </c:pt>
                <c:pt idx="9">
                  <c:v>0.31496889977310766</c:v>
                </c:pt>
              </c:numCache>
            </c:numRef>
          </c:xVal>
          <c:yVal>
            <c:numRef>
              <c:f>PCA!$D$99:$D$108</c:f>
              <c:numCache>
                <c:formatCode>0.000</c:formatCode>
                <c:ptCount val="10"/>
                <c:pt idx="0">
                  <c:v>0.15251211748738955</c:v>
                </c:pt>
                <c:pt idx="1">
                  <c:v>-0.20248778691134092</c:v>
                </c:pt>
                <c:pt idx="2">
                  <c:v>-0.11800334938303758</c:v>
                </c:pt>
                <c:pt idx="3">
                  <c:v>-0.25523603490626617</c:v>
                </c:pt>
                <c:pt idx="4">
                  <c:v>5.532755084939061E-2</c:v>
                </c:pt>
                <c:pt idx="5">
                  <c:v>0.36514172319350258</c:v>
                </c:pt>
                <c:pt idx="6">
                  <c:v>8.4873922964912543E-2</c:v>
                </c:pt>
                <c:pt idx="7">
                  <c:v>-0.63562891717260828</c:v>
                </c:pt>
                <c:pt idx="8">
                  <c:v>-0.40713026298732746</c:v>
                </c:pt>
                <c:pt idx="9">
                  <c:v>0.77065005432840883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PCA!ycir1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-0.9999207274352172</c:v>
                </c:pt>
                <c:pt idx="2">
                  <c:v>-0.99968292230889111</c:v>
                </c:pt>
                <c:pt idx="3">
                  <c:v>-0.99928662232386611</c:v>
                </c:pt>
                <c:pt idx="4">
                  <c:v>-0.99873189031157483</c:v>
                </c:pt>
                <c:pt idx="5">
                  <c:v>-0.99801881422207628</c:v>
                </c:pt>
                <c:pt idx="6">
                  <c:v>-0.99714750711011146</c:v>
                </c:pt>
                <c:pt idx="7">
                  <c:v>-0.99611810711717974</c:v>
                </c:pt>
                <c:pt idx="8">
                  <c:v>-0.99493077744963665</c:v>
                </c:pt>
                <c:pt idx="9">
                  <c:v>-0.99358570635281829</c:v>
                </c:pt>
                <c:pt idx="10">
                  <c:v>-0.9920831070811964</c:v>
                </c:pt>
                <c:pt idx="11">
                  <c:v>-0.99042321786456755</c:v>
                </c:pt>
                <c:pt idx="12">
                  <c:v>-0.9886063018702832</c:v>
                </c:pt>
                <c:pt idx="13">
                  <c:v>-0.98663264716152554</c:v>
                </c:pt>
                <c:pt idx="14">
                  <c:v>-0.98450256665163649</c:v>
                </c:pt>
                <c:pt idx="15">
                  <c:v>-0.982216398054507</c:v>
                </c:pt>
                <c:pt idx="16">
                  <c:v>-0.97977450383103415</c:v>
                </c:pt>
                <c:pt idx="17">
                  <c:v>-0.97717727113165453</c:v>
                </c:pt>
                <c:pt idx="18">
                  <c:v>-0.97442511173496393</c:v>
                </c:pt>
                <c:pt idx="19">
                  <c:v>-0.97151846198243086</c:v>
                </c:pt>
                <c:pt idx="20">
                  <c:v>-0.9684577827092179</c:v>
                </c:pt>
                <c:pt idx="21">
                  <c:v>-0.96524355917111748</c:v>
                </c:pt>
                <c:pt idx="22">
                  <c:v>-0.96187630096761811</c:v>
                </c:pt>
                <c:pt idx="23">
                  <c:v>-0.95835654196110864</c:v>
                </c:pt>
                <c:pt idx="24">
                  <c:v>-0.95468484019223765</c:v>
                </c:pt>
                <c:pt idx="25">
                  <c:v>-0.95086177779143866</c:v>
                </c:pt>
                <c:pt idx="26">
                  <c:v>-0.94688796088663651</c:v>
                </c:pt>
                <c:pt idx="27">
                  <c:v>-0.94276401950714839</c:v>
                </c:pt>
                <c:pt idx="28">
                  <c:v>-0.93849060748379531</c:v>
                </c:pt>
                <c:pt idx="29">
                  <c:v>-0.93406840234524158</c:v>
                </c:pt>
                <c:pt idx="30">
                  <c:v>-0.92949810521057485</c:v>
                </c:pt>
                <c:pt idx="31">
                  <c:v>-0.92478044067814769</c:v>
                </c:pt>
                <c:pt idx="32">
                  <c:v>-0.91991615671069593</c:v>
                </c:pt>
                <c:pt idx="33">
                  <c:v>-0.91490602451675285</c:v>
                </c:pt>
                <c:pt idx="34">
                  <c:v>-0.90975083842837712</c:v>
                </c:pt>
                <c:pt idx="35">
                  <c:v>-0.90445141577521659</c:v>
                </c:pt>
                <c:pt idx="36">
                  <c:v>-0.89900859675492384</c:v>
                </c:pt>
                <c:pt idx="37">
                  <c:v>-0.89342324429994724</c:v>
                </c:pt>
                <c:pt idx="38">
                  <c:v>-0.88769624394071645</c:v>
                </c:pt>
                <c:pt idx="39">
                  <c:v>-0.88182850366524712</c:v>
                </c:pt>
                <c:pt idx="40">
                  <c:v>-0.87582095377518299</c:v>
                </c:pt>
                <c:pt idx="41">
                  <c:v>-0.86967454673830125</c:v>
                </c:pt>
                <c:pt idx="42">
                  <c:v>-0.86339025703750361</c:v>
                </c:pt>
                <c:pt idx="43">
                  <c:v>-0.85696908101631664</c:v>
                </c:pt>
                <c:pt idx="44">
                  <c:v>-0.8504120367209258</c:v>
                </c:pt>
                <c:pt idx="45">
                  <c:v>-0.84372016373877046</c:v>
                </c:pt>
                <c:pt idx="46">
                  <c:v>-0.83689452303372125</c:v>
                </c:pt>
                <c:pt idx="47">
                  <c:v>-0.82993619677787023</c:v>
                </c:pt>
                <c:pt idx="48">
                  <c:v>-0.82284628817995631</c:v>
                </c:pt>
                <c:pt idx="49">
                  <c:v>-0.81562592131045897</c:v>
                </c:pt>
                <c:pt idx="50">
                  <c:v>-0.8082762409233808</c:v>
                </c:pt>
                <c:pt idx="51">
                  <c:v>-0.80079841227475301</c:v>
                </c:pt>
                <c:pt idx="52">
                  <c:v>-0.79319362093788937</c:v>
                </c:pt>
                <c:pt idx="53">
                  <c:v>-0.78546307261542014</c:v>
                </c:pt>
                <c:pt idx="54">
                  <c:v>-0.77760799294813199</c:v>
                </c:pt>
                <c:pt idx="55">
                  <c:v>-0.76962962732065077</c:v>
                </c:pt>
                <c:pt idx="56">
                  <c:v>-0.76152924066399108</c:v>
                </c:pt>
                <c:pt idx="57">
                  <c:v>-0.75330811725500646</c:v>
                </c:pt>
                <c:pt idx="58">
                  <c:v>-0.74496756051277513</c:v>
                </c:pt>
                <c:pt idx="59">
                  <c:v>-0.73650889279194887</c:v>
                </c:pt>
                <c:pt idx="60">
                  <c:v>-0.72793345517309938</c:v>
                </c:pt>
                <c:pt idx="61">
                  <c:v>-0.71924260725009737</c:v>
                </c:pt>
                <c:pt idx="62">
                  <c:v>-0.71043772691455498</c:v>
                </c:pt>
                <c:pt idx="63">
                  <c:v>-0.70152021013736843</c:v>
                </c:pt>
                <c:pt idx="64">
                  <c:v>-0.69249147074739226</c:v>
                </c:pt>
                <c:pt idx="65">
                  <c:v>-0.68335294020728543</c:v>
                </c:pt>
                <c:pt idx="66">
                  <c:v>-0.67410606738655909</c:v>
                </c:pt>
                <c:pt idx="67">
                  <c:v>-0.66475231833186454</c:v>
                </c:pt>
                <c:pt idx="68">
                  <c:v>-0.65529317603456028</c:v>
                </c:pt>
                <c:pt idx="69">
                  <c:v>-0.64573014019558972</c:v>
                </c:pt>
                <c:pt idx="70">
                  <c:v>-0.63606472698771155</c:v>
                </c:pt>
                <c:pt idx="71">
                  <c:v>-0.62629846881511764</c:v>
                </c:pt>
                <c:pt idx="72">
                  <c:v>-0.61643291407047773</c:v>
                </c:pt>
                <c:pt idx="73">
                  <c:v>-0.60646962688945005</c:v>
                </c:pt>
                <c:pt idx="74">
                  <c:v>-0.59641018690269343</c:v>
                </c:pt>
                <c:pt idx="75">
                  <c:v>-0.58625618898542686</c:v>
                </c:pt>
                <c:pt idx="76">
                  <c:v>-0.57600924300456857</c:v>
                </c:pt>
                <c:pt idx="77">
                  <c:v>-0.56567097356349894</c:v>
                </c:pt>
                <c:pt idx="78">
                  <c:v>-0.55524301974448875</c:v>
                </c:pt>
                <c:pt idx="79">
                  <c:v>-0.54472703484883012</c:v>
                </c:pt>
                <c:pt idx="80">
                  <c:v>-0.53412468613471364</c:v>
                </c:pt>
                <c:pt idx="81">
                  <c:v>-0.52343765455289248</c:v>
                </c:pt>
                <c:pt idx="82">
                  <c:v>-0.51266763448017616</c:v>
                </c:pt>
                <c:pt idx="83">
                  <c:v>-0.50181633345079579</c:v>
                </c:pt>
                <c:pt idx="84">
                  <c:v>-0.4908854718856811</c:v>
                </c:pt>
                <c:pt idx="85">
                  <c:v>-0.47987678281969864</c:v>
                </c:pt>
                <c:pt idx="86">
                  <c:v>-0.46879201162688483</c:v>
                </c:pt>
                <c:pt idx="87">
                  <c:v>-0.45763291574372789</c:v>
                </c:pt>
                <c:pt idx="88">
                  <c:v>-0.44640126439053329</c:v>
                </c:pt>
                <c:pt idx="89">
                  <c:v>-0.43509883829092294</c:v>
                </c:pt>
                <c:pt idx="90">
                  <c:v>-0.42372742938951014</c:v>
                </c:pt>
                <c:pt idx="91">
                  <c:v>-0.41228884056779558</c:v>
                </c:pt>
                <c:pt idx="92">
                  <c:v>-0.40078488535832868</c:v>
                </c:pt>
                <c:pt idx="93">
                  <c:v>-0.38921738765718195</c:v>
                </c:pt>
                <c:pt idx="94">
                  <c:v>-0.37758818143477968</c:v>
                </c:pt>
                <c:pt idx="95">
                  <c:v>-0.36589911044513262</c:v>
                </c:pt>
                <c:pt idx="96">
                  <c:v>-0.35415202793351785</c:v>
                </c:pt>
                <c:pt idx="97">
                  <c:v>-0.34234879634265747</c:v>
                </c:pt>
                <c:pt idx="98">
                  <c:v>-0.33049128701743657</c:v>
                </c:pt>
                <c:pt idx="99">
                  <c:v>-0.31858137990821012</c:v>
                </c:pt>
                <c:pt idx="100">
                  <c:v>-0.30662096327274724</c:v>
                </c:pt>
                <c:pt idx="101">
                  <c:v>-0.29461193337685576</c:v>
                </c:pt>
                <c:pt idx="102">
                  <c:v>-0.28255619419373978</c:v>
                </c:pt>
                <c:pt idx="103">
                  <c:v>-0.27045565710213343</c:v>
                </c:pt>
                <c:pt idx="104">
                  <c:v>-0.25831224058326041</c:v>
                </c:pt>
                <c:pt idx="105">
                  <c:v>-0.24612786991666954</c:v>
                </c:pt>
                <c:pt idx="106">
                  <c:v>-0.23390447687498958</c:v>
                </c:pt>
                <c:pt idx="107">
                  <c:v>-0.22164399941765742</c:v>
                </c:pt>
                <c:pt idx="108">
                  <c:v>-0.20934838138366341</c:v>
                </c:pt>
                <c:pt idx="109">
                  <c:v>-0.19701957218336458</c:v>
                </c:pt>
                <c:pt idx="110">
                  <c:v>-0.18465952648941655</c:v>
                </c:pt>
                <c:pt idx="111">
                  <c:v>-0.17227020392686812</c:v>
                </c:pt>
                <c:pt idx="112">
                  <c:v>-0.15985356876247375</c:v>
                </c:pt>
                <c:pt idx="113">
                  <c:v>-0.14741158959326711</c:v>
                </c:pt>
                <c:pt idx="114">
                  <c:v>-0.13494623903445108</c:v>
                </c:pt>
                <c:pt idx="115">
                  <c:v>-0.1224594934066485</c:v>
                </c:pt>
                <c:pt idx="116">
                  <c:v>-0.10995333242256551</c:v>
                </c:pt>
                <c:pt idx="117">
                  <c:v>-9.7429738873119412E-2</c:v>
                </c:pt>
                <c:pt idx="118">
                  <c:v>-8.4890698313074872E-2</c:v>
                </c:pt>
                <c:pt idx="119">
                  <c:v>-7.2338198746245572E-2</c:v>
                </c:pt>
                <c:pt idx="120">
                  <c:v>-5.9774230310305126E-2</c:v>
                </c:pt>
                <c:pt idx="121">
                  <c:v>-4.720078496125988E-2</c:v>
                </c:pt>
                <c:pt idx="122">
                  <c:v>-3.4619856157635444E-2</c:v>
                </c:pt>
                <c:pt idx="123">
                  <c:v>-2.2033438544421836E-2</c:v>
                </c:pt>
                <c:pt idx="124">
                  <c:v>-9.4435276368337699E-3</c:v>
                </c:pt>
                <c:pt idx="125">
                  <c:v>3.1478804960692404E-3</c:v>
                </c:pt>
                <c:pt idx="126">
                  <c:v>1.5738789547850556E-2</c:v>
                </c:pt>
                <c:pt idx="127">
                  <c:v>2.8327203291199539E-2</c:v>
                </c:pt>
                <c:pt idx="128">
                  <c:v>4.0911125894425429E-2</c:v>
                </c:pt>
                <c:pt idx="129">
                  <c:v>5.3488562237885208E-2</c:v>
                </c:pt>
                <c:pt idx="130">
                  <c:v>6.6057518230300732E-2</c:v>
                </c:pt>
                <c:pt idx="131">
                  <c:v>7.8616001124912904E-2</c:v>
                </c:pt>
                <c:pt idx="132">
                  <c:v>9.1162019835420383E-2</c:v>
                </c:pt>
                <c:pt idx="133">
                  <c:v>0.10369358525165838</c:v>
                </c:pt>
                <c:pt idx="134">
                  <c:v>0.1162087105549609</c:v>
                </c:pt>
                <c:pt idx="135">
                  <c:v>0.12870541153316176</c:v>
                </c:pt>
                <c:pt idx="136">
                  <c:v>0.14118170689518245</c:v>
                </c:pt>
                <c:pt idx="137">
                  <c:v>0.15363561858515465</c:v>
                </c:pt>
                <c:pt idx="138">
                  <c:v>0.16606517209603314</c:v>
                </c:pt>
                <c:pt idx="139">
                  <c:v>0.17846839678264265</c:v>
                </c:pt>
                <c:pt idx="140">
                  <c:v>0.19084332617411484</c:v>
                </c:pt>
                <c:pt idx="141">
                  <c:v>0.2031879982856632</c:v>
                </c:pt>
                <c:pt idx="142">
                  <c:v>0.21550045592964476</c:v>
                </c:pt>
                <c:pt idx="143">
                  <c:v>0.22777874702586434</c:v>
                </c:pt>
                <c:pt idx="144">
                  <c:v>0.24002092491106591</c:v>
                </c:pt>
                <c:pt idx="145">
                  <c:v>0.25222504864756712</c:v>
                </c:pt>
                <c:pt idx="146">
                  <c:v>0.26438918333098627</c:v>
                </c:pt>
                <c:pt idx="147">
                  <c:v>0.27651140039701028</c:v>
                </c:pt>
                <c:pt idx="148">
                  <c:v>0.28858977792716112</c:v>
                </c:pt>
                <c:pt idx="149">
                  <c:v>0.3006224009535049</c:v>
                </c:pt>
                <c:pt idx="150">
                  <c:v>0.31260736176226211</c:v>
                </c:pt>
                <c:pt idx="151">
                  <c:v>0.32454276019626527</c:v>
                </c:pt>
                <c:pt idx="152">
                  <c:v>0.33642670395621993</c:v>
                </c:pt>
                <c:pt idx="153">
                  <c:v>0.34825730890072032</c:v>
                </c:pt>
                <c:pt idx="154">
                  <c:v>0.36003269934496918</c:v>
                </c:pt>
                <c:pt idx="155">
                  <c:v>0.37175100835816027</c:v>
                </c:pt>
                <c:pt idx="156">
                  <c:v>0.38341037805946954</c:v>
                </c:pt>
                <c:pt idx="157">
                  <c:v>0.39500895991261387</c:v>
                </c:pt>
                <c:pt idx="158">
                  <c:v>0.40654491501892803</c:v>
                </c:pt>
                <c:pt idx="159">
                  <c:v>0.4180164144089118</c:v>
                </c:pt>
                <c:pt idx="160">
                  <c:v>0.42942163933220517</c:v>
                </c:pt>
                <c:pt idx="161">
                  <c:v>0.44075878154594161</c:v>
                </c:pt>
                <c:pt idx="162">
                  <c:v>0.45202604360143783</c:v>
                </c:pt>
                <c:pt idx="163">
                  <c:v>0.46322163912916808</c:v>
                </c:pt>
                <c:pt idx="164">
                  <c:v>0.47434379312198605</c:v>
                </c:pt>
                <c:pt idx="165">
                  <c:v>0.48539074221654255</c:v>
                </c:pt>
                <c:pt idx="166">
                  <c:v>0.4963607349728601</c:v>
                </c:pt>
                <c:pt idx="167">
                  <c:v>0.50725203215201253</c:v>
                </c:pt>
                <c:pt idx="168">
                  <c:v>0.51806290699187474</c:v>
                </c:pt>
                <c:pt idx="169">
                  <c:v>0.52879164548089164</c:v>
                </c:pt>
                <c:pt idx="170">
                  <c:v>0.53943654662982632</c:v>
                </c:pt>
                <c:pt idx="171">
                  <c:v>0.54999592274144504</c:v>
                </c:pt>
                <c:pt idx="172">
                  <c:v>0.56046809967809075</c:v>
                </c:pt>
                <c:pt idx="173">
                  <c:v>0.57085141712711174</c:v>
                </c:pt>
                <c:pt idx="174">
                  <c:v>0.58114422886409478</c:v>
                </c:pt>
                <c:pt idx="175">
                  <c:v>0.59134490301386677</c:v>
                </c:pt>
                <c:pt idx="176">
                  <c:v>0.60145182230922078</c:v>
                </c:pt>
                <c:pt idx="177">
                  <c:v>0.61146338434732483</c:v>
                </c:pt>
                <c:pt idx="178">
                  <c:v>0.62137800184377578</c:v>
                </c:pt>
                <c:pt idx="179">
                  <c:v>0.63119410288425559</c:v>
                </c:pt>
                <c:pt idx="180">
                  <c:v>0.64091013117374995</c:v>
                </c:pt>
                <c:pt idx="181">
                  <c:v>0.65052454628329326</c:v>
                </c:pt>
                <c:pt idx="182">
                  <c:v>0.66003582389419335</c:v>
                </c:pt>
                <c:pt idx="183">
                  <c:v>0.66944245603970665</c:v>
                </c:pt>
                <c:pt idx="184">
                  <c:v>0.67874295134411833</c:v>
                </c:pt>
                <c:pt idx="185">
                  <c:v>0.68793583525919277</c:v>
                </c:pt>
                <c:pt idx="186">
                  <c:v>0.69701965029795676</c:v>
                </c:pt>
                <c:pt idx="187">
                  <c:v>0.70599295626577541</c:v>
                </c:pt>
                <c:pt idx="188">
                  <c:v>0.71485433048868918</c:v>
                </c:pt>
                <c:pt idx="189">
                  <c:v>0.72360236803897138</c:v>
                </c:pt>
                <c:pt idx="190">
                  <c:v>0.7322356819578727</c:v>
                </c:pt>
                <c:pt idx="191">
                  <c:v>0.74075290347551759</c:v>
                </c:pt>
                <c:pt idx="192">
                  <c:v>0.74915268222791453</c:v>
                </c:pt>
                <c:pt idx="193">
                  <c:v>0.7574336864710508</c:v>
                </c:pt>
                <c:pt idx="194">
                  <c:v>0.76559460329203355</c:v>
                </c:pt>
                <c:pt idx="195">
                  <c:v>0.77363413881724563</c:v>
                </c:pt>
                <c:pt idx="196">
                  <c:v>0.78155101841748409</c:v>
                </c:pt>
                <c:pt idx="197">
                  <c:v>0.7893439869100447</c:v>
                </c:pt>
                <c:pt idx="198">
                  <c:v>0.79701180875772593</c:v>
                </c:pt>
                <c:pt idx="199">
                  <c:v>0.80455326826471762</c:v>
                </c:pt>
                <c:pt idx="200">
                  <c:v>0.81196716976934291</c:v>
                </c:pt>
                <c:pt idx="201">
                  <c:v>0.81925233783362583</c:v>
                </c:pt>
                <c:pt idx="202">
                  <c:v>0.82640761742964941</c:v>
                </c:pt>
                <c:pt idx="203">
                  <c:v>0.83343187412268127</c:v>
                </c:pt>
                <c:pt idx="204">
                  <c:v>0.84032399425103221</c:v>
                </c:pt>
                <c:pt idx="205">
                  <c:v>0.84708288510262131</c:v>
                </c:pt>
                <c:pt idx="206">
                  <c:v>0.85370747508822165</c:v>
                </c:pt>
                <c:pt idx="207">
                  <c:v>0.86019671391135366</c:v>
                </c:pt>
                <c:pt idx="208">
                  <c:v>0.86654957273480571</c:v>
                </c:pt>
                <c:pt idx="209">
                  <c:v>0.87276504434375091</c:v>
                </c:pt>
                <c:pt idx="210">
                  <c:v>0.87884214330543575</c:v>
                </c:pt>
                <c:pt idx="211">
                  <c:v>0.88477990612541701</c:v>
                </c:pt>
                <c:pt idx="212">
                  <c:v>0.89057739140031733</c:v>
                </c:pt>
                <c:pt idx="213">
                  <c:v>0.89623367996708103</c:v>
                </c:pt>
                <c:pt idx="214">
                  <c:v>0.90174787504870302</c:v>
                </c:pt>
                <c:pt idx="215">
                  <c:v>0.90711910239640803</c:v>
                </c:pt>
                <c:pt idx="216">
                  <c:v>0.91234651042825932</c:v>
                </c:pt>
                <c:pt idx="217">
                  <c:v>0.91742927036417166</c:v>
                </c:pt>
                <c:pt idx="218">
                  <c:v>0.92236657635731101</c:v>
                </c:pt>
                <c:pt idx="219">
                  <c:v>0.92715764562185798</c:v>
                </c:pt>
                <c:pt idx="220">
                  <c:v>0.93180171855711369</c:v>
                </c:pt>
                <c:pt idx="221">
                  <c:v>0.93629805886793205</c:v>
                </c:pt>
                <c:pt idx="222">
                  <c:v>0.94064595368145465</c:v>
                </c:pt>
                <c:pt idx="223">
                  <c:v>0.94484471366013378</c:v>
                </c:pt>
                <c:pt idx="224">
                  <c:v>0.94889367311102335</c:v>
                </c:pt>
                <c:pt idx="225">
                  <c:v>0.95279219009132199</c:v>
                </c:pt>
                <c:pt idx="226">
                  <c:v>0.95653964651014867</c:v>
                </c:pt>
                <c:pt idx="227">
                  <c:v>0.96013544822653907</c:v>
                </c:pt>
                <c:pt idx="228">
                  <c:v>0.96357902514364313</c:v>
                </c:pt>
                <c:pt idx="229">
                  <c:v>0.96686983129911142</c:v>
                </c:pt>
                <c:pt idx="230">
                  <c:v>0.97000734495165508</c:v>
                </c:pt>
                <c:pt idx="231">
                  <c:v>0.9729910686637645</c:v>
                </c:pt>
                <c:pt idx="232">
                  <c:v>0.97582052938057651</c:v>
                </c:pt>
                <c:pt idx="233">
                  <c:v>0.97849527850487439</c:v>
                </c:pt>
                <c:pt idx="234">
                  <c:v>0.98101489196821101</c:v>
                </c:pt>
                <c:pt idx="235">
                  <c:v>0.9833789702981427</c:v>
                </c:pt>
                <c:pt idx="236">
                  <c:v>0.98558713868156367</c:v>
                </c:pt>
                <c:pt idx="237">
                  <c:v>0.98763904702413108</c:v>
                </c:pt>
                <c:pt idx="238">
                  <c:v>0.98953437000577016</c:v>
                </c:pt>
                <c:pt idx="239">
                  <c:v>0.99127280713225285</c:v>
                </c:pt>
                <c:pt idx="240">
                  <c:v>0.99285408278283926</c:v>
                </c:pt>
                <c:pt idx="241">
                  <c:v>0.99427794625397603</c:v>
                </c:pt>
                <c:pt idx="242">
                  <c:v>0.99554417179904431</c:v>
                </c:pt>
                <c:pt idx="243">
                  <c:v>0.99665255866415059</c:v>
                </c:pt>
                <c:pt idx="244">
                  <c:v>0.99760293111995557</c:v>
                </c:pt>
                <c:pt idx="245">
                  <c:v>0.99839513848953476</c:v>
                </c:pt>
                <c:pt idx="246">
                  <c:v>0.99902905517226803</c:v>
                </c:pt>
                <c:pt idx="247">
                  <c:v>0.99950458066375258</c:v>
                </c:pt>
                <c:pt idx="248">
                  <c:v>0.99982163957173753</c:v>
                </c:pt>
                <c:pt idx="249">
                  <c:v>0.99998018162807711</c:v>
                </c:pt>
                <c:pt idx="250">
                  <c:v>0.99998018169670067</c:v>
                </c:pt>
                <c:pt idx="251">
                  <c:v>0.99982163977759708</c:v>
                </c:pt>
                <c:pt idx="252">
                  <c:v>0.99950458100681572</c:v>
                </c:pt>
                <c:pt idx="253">
                  <c:v>0.99902905565248035</c:v>
                </c:pt>
                <c:pt idx="254">
                  <c:v>0.9983951391068201</c:v>
                </c:pt>
                <c:pt idx="255">
                  <c:v>0.997602931874216</c:v>
                </c:pt>
                <c:pt idx="256">
                  <c:v>0.99665255955526655</c:v>
                </c:pt>
                <c:pt idx="257">
                  <c:v>0.99554417282687446</c:v>
                </c:pt>
                <c:pt idx="258">
                  <c:v>0.9942779474183574</c:v>
                </c:pt>
                <c:pt idx="259">
                  <c:v>0.99285408408358744</c:v>
                </c:pt>
                <c:pt idx="260">
                  <c:v>0.99127280856916145</c:v>
                </c:pt>
                <c:pt idx="261">
                  <c:v>0.98953437157861135</c:v>
                </c:pt>
                <c:pt idx="262">
                  <c:v>0.98763904873265551</c:v>
                </c:pt>
                <c:pt idx="263">
                  <c:v>0.98558714052550056</c:v>
                </c:pt>
                <c:pt idx="264">
                  <c:v>0.98337897227719961</c:v>
                </c:pt>
                <c:pt idx="265">
                  <c:v>0.98101489408207421</c:v>
                </c:pt>
                <c:pt idx="266">
                  <c:v>0.9784952807532088</c:v>
                </c:pt>
                <c:pt idx="267">
                  <c:v>0.97582053176302552</c:v>
                </c:pt>
                <c:pt idx="268">
                  <c:v>0.97299107117995043</c:v>
                </c:pt>
                <c:pt idx="269">
                  <c:v>0.97000734760117913</c:v>
                </c:pt>
                <c:pt idx="270">
                  <c:v>0.96686983408155347</c:v>
                </c:pt>
                <c:pt idx="271">
                  <c:v>0.96357902805856188</c:v>
                </c:pt>
                <c:pt idx="272">
                  <c:v>0.96013545127347244</c:v>
                </c:pt>
                <c:pt idx="273">
                  <c:v>0.9565396496886136</c:v>
                </c:pt>
                <c:pt idx="274">
                  <c:v>0.95279219340081478</c:v>
                </c:pt>
                <c:pt idx="275">
                  <c:v>0.94889367655101908</c:v>
                </c:pt>
                <c:pt idx="276">
                  <c:v>0.94484471723008689</c:v>
                </c:pt>
                <c:pt idx="277">
                  <c:v>0.94064595738079926</c:v>
                </c:pt>
                <c:pt idx="278">
                  <c:v>0.93629806269608173</c:v>
                </c:pt>
                <c:pt idx="279">
                  <c:v>0.93180172251346161</c:v>
                </c:pt>
                <c:pt idx="280">
                  <c:v>0.92715764970577663</c:v>
                </c:pt>
                <c:pt idx="281">
                  <c:v>0.92236658056815313</c:v>
                </c:pt>
                <c:pt idx="282">
                  <c:v>0.91742927470126934</c:v>
                </c:pt>
                <c:pt idx="283">
                  <c:v>0.91234651489092522</c:v>
                </c:pt>
                <c:pt idx="284">
                  <c:v>0.90711910698393472</c:v>
                </c:pt>
                <c:pt idx="285">
                  <c:v>0.90174787976036275</c:v>
                </c:pt>
                <c:pt idx="286">
                  <c:v>0.89623368480212706</c:v>
                </c:pt>
                <c:pt idx="287">
                  <c:v>0.89057739635798305</c:v>
                </c:pt>
                <c:pt idx="288">
                  <c:v>0.88477991120491639</c:v>
                </c:pt>
                <c:pt idx="289">
                  <c:v>0.87884214850596376</c:v>
                </c:pt>
                <c:pt idx="290">
                  <c:v>0.87276504966448243</c:v>
                </c:pt>
                <c:pt idx="291">
                  <c:v>0.86654957817489753</c:v>
                </c:pt>
                <c:pt idx="292">
                  <c:v>0.86019671946994314</c:v>
                </c:pt>
                <c:pt idx="293">
                  <c:v>0.85370748076442782</c:v>
                </c:pt>
                <c:pt idx="294">
                  <c:v>0.84708289089554401</c:v>
                </c:pt>
                <c:pt idx="295">
                  <c:v>0.84032400015975273</c:v>
                </c:pt>
                <c:pt idx="296">
                  <c:v>0.83343188014626313</c:v>
                </c:pt>
                <c:pt idx="297">
                  <c:v>0.82640762356713748</c:v>
                </c:pt>
                <c:pt idx="298">
                  <c:v>0.81925234408404735</c:v>
                </c:pt>
                <c:pt idx="299">
                  <c:v>0.81196717613170677</c:v>
                </c:pt>
                <c:pt idx="300">
                  <c:v>0.80455327473801475</c:v>
                </c:pt>
                <c:pt idx="301">
                  <c:v>0.79701181534093024</c:v>
                </c:pt>
                <c:pt idx="302">
                  <c:v>0.78934399360211238</c:v>
                </c:pt>
                <c:pt idx="303">
                  <c:v>0.78155102521735464</c:v>
                </c:pt>
                <c:pt idx="304">
                  <c:v>0.77363414572384048</c:v>
                </c:pt>
                <c:pt idx="305">
                  <c:v>0.76559461030425746</c:v>
                </c:pt>
                <c:pt idx="306">
                  <c:v>0.75743369358779233</c:v>
                </c:pt>
                <c:pt idx="307">
                  <c:v>0.74915268944804536</c:v>
                </c:pt>
                <c:pt idx="308">
                  <c:v>0.74075291079789329</c:v>
                </c:pt>
                <c:pt idx="309">
                  <c:v>0.7322356893813321</c:v>
                </c:pt>
                <c:pt idx="310">
                  <c:v>0.7236023755623372</c:v>
                </c:pt>
                <c:pt idx="311">
                  <c:v>0.71485433811076882</c:v>
                </c:pt>
                <c:pt idx="312">
                  <c:v>0.7059929639853606</c:v>
                </c:pt>
                <c:pt idx="313">
                  <c:v>0.69701965811382383</c:v>
                </c:pt>
                <c:pt idx="314">
                  <c:v>0.68793584317010215</c:v>
                </c:pt>
                <c:pt idx="315">
                  <c:v>0.67874295934881557</c:v>
                </c:pt>
                <c:pt idx="316">
                  <c:v>0.66944246413692288</c:v>
                </c:pt>
                <c:pt idx="317">
                  <c:v>0.66003583208264494</c:v>
                </c:pt>
                <c:pt idx="318">
                  <c:v>0.6505245545616819</c:v>
                </c:pt>
                <c:pt idx="319">
                  <c:v>0.64091013954076315</c:v>
                </c:pt>
                <c:pt idx="320">
                  <c:v>0.6311941113385664</c:v>
                </c:pt>
                <c:pt idx="321">
                  <c:v>0.62137801038404483</c:v>
                </c:pt>
                <c:pt idx="322">
                  <c:v>0.61146339297219754</c:v>
                </c:pt>
                <c:pt idx="323">
                  <c:v>0.60145183101732957</c:v>
                </c:pt>
                <c:pt idx="324">
                  <c:v>0.59134491180383109</c:v>
                </c:pt>
                <c:pt idx="325">
                  <c:v>0.58114423773452073</c:v>
                </c:pt>
                <c:pt idx="326">
                  <c:v>0.57085142607659323</c:v>
                </c:pt>
                <c:pt idx="327">
                  <c:v>0.56046810870520891</c:v>
                </c:pt>
                <c:pt idx="328">
                  <c:v>0.54999593184476858</c:v>
                </c:pt>
                <c:pt idx="329">
                  <c:v>0.53943655580791217</c:v>
                </c:pt>
                <c:pt idx="330">
                  <c:v>0.52879165473228484</c:v>
                </c:pt>
                <c:pt idx="331">
                  <c:v>0.51806291631510815</c:v>
                </c:pt>
                <c:pt idx="332">
                  <c:v>0.5072520415456081</c:v>
                </c:pt>
                <c:pt idx="333">
                  <c:v>0.4963607444353284</c:v>
                </c:pt>
                <c:pt idx="334">
                  <c:v>0.48539075174638346</c:v>
                </c:pt>
                <c:pt idx="335">
                  <c:v>0.47434380271768822</c:v>
                </c:pt>
                <c:pt idx="336">
                  <c:v>0.46322164878921057</c:v>
                </c:pt>
                <c:pt idx="337">
                  <c:v>0.45202605332428908</c:v>
                </c:pt>
                <c:pt idx="338">
                  <c:v>0.44075879133006007</c:v>
                </c:pt>
                <c:pt idx="339">
                  <c:v>0.42942164917603926</c:v>
                </c:pt>
                <c:pt idx="340">
                  <c:v>0.41801642431090202</c:v>
                </c:pt>
                <c:pt idx="341">
                  <c:v>0.40654492497750366</c:v>
                </c:pt>
                <c:pt idx="342">
                  <c:v>0.39500896992619611</c:v>
                </c:pt>
                <c:pt idx="343">
                  <c:v>0.38341038812647049</c:v>
                </c:pt>
                <c:pt idx="344">
                  <c:v>0.37175101847698405</c:v>
                </c:pt>
                <c:pt idx="345">
                  <c:v>0.36003270951401156</c:v>
                </c:pt>
                <c:pt idx="346">
                  <c:v>0.34825731911836877</c:v>
                </c:pt>
                <c:pt idx="347">
                  <c:v>0.33642671422085474</c:v>
                </c:pt>
                <c:pt idx="348">
                  <c:v>0.32454277050625885</c:v>
                </c:pt>
                <c:pt idx="349">
                  <c:v>0.31260737211598</c:v>
                </c:pt>
                <c:pt idx="350">
                  <c:v>0.30062241134930645</c:v>
                </c:pt>
                <c:pt idx="351">
                  <c:v>0.2885897883633971</c:v>
                </c:pt>
                <c:pt idx="352">
                  <c:v>0.27651141087202619</c:v>
                </c:pt>
                <c:pt idx="353">
                  <c:v>0.26438919384312121</c:v>
                </c:pt>
                <c:pt idx="354">
                  <c:v>0.2522250591951547</c:v>
                </c:pt>
                <c:pt idx="355">
                  <c:v>0.24002093549243358</c:v>
                </c:pt>
                <c:pt idx="356">
                  <c:v>0.22777875763933469</c:v>
                </c:pt>
                <c:pt idx="357">
                  <c:v>0.21550046657353508</c:v>
                </c:pt>
                <c:pt idx="358">
                  <c:v>0.20318800895828573</c:v>
                </c:pt>
                <c:pt idx="359">
                  <c:v>0.19084333687377772</c:v>
                </c:pt>
                <c:pt idx="360">
                  <c:v>0.17846840750765017</c:v>
                </c:pt>
                <c:pt idx="361">
                  <c:v>0.16606518284468424</c:v>
                </c:pt>
                <c:pt idx="362">
                  <c:v>0.15363562935574518</c:v>
                </c:pt>
                <c:pt idx="363">
                  <c:v>0.14118171768600457</c:v>
                </c:pt>
                <c:pt idx="364">
                  <c:v>0.12870542234250484</c:v>
                </c:pt>
                <c:pt idx="365">
                  <c:v>0.11620872138111096</c:v>
                </c:pt>
                <c:pt idx="366">
                  <c:v>0.10369359609289922</c:v>
                </c:pt>
                <c:pt idx="367">
                  <c:v>9.1162030690033147E-2</c:v>
                </c:pt>
                <c:pt idx="368">
                  <c:v>7.8616011991176446E-2</c:v>
                </c:pt>
                <c:pt idx="369">
                  <c:v>6.6057529106492485E-2</c:v>
                </c:pt>
                <c:pt idx="370">
                  <c:v>5.3488573122281453E-2</c:v>
                </c:pt>
                <c:pt idx="371">
                  <c:v>4.0911136785299847E-2</c:v>
                </c:pt>
                <c:pt idx="372">
                  <c:v>2.8327214186825427E-2</c:v>
                </c:pt>
                <c:pt idx="373">
                  <c:v>1.5738800446500247E-2</c:v>
                </c:pt>
                <c:pt idx="374">
                  <c:v>3.1478913960150266E-3</c:v>
                </c:pt>
                <c:pt idx="375">
                  <c:v>-9.4435167373202421E-3</c:v>
                </c:pt>
                <c:pt idx="376">
                  <c:v>-2.2033427647068414E-2</c:v>
                </c:pt>
                <c:pt idx="377">
                  <c:v>-3.4619845264169842E-2</c:v>
                </c:pt>
                <c:pt idx="378">
                  <c:v>-4.7200774073409432E-2</c:v>
                </c:pt>
                <c:pt idx="379">
                  <c:v>-5.977421942979582E-2</c:v>
                </c:pt>
                <c:pt idx="380">
                  <c:v>-7.2338187874801799E-2</c:v>
                </c:pt>
                <c:pt idx="381">
                  <c:v>-8.4890687452420913E-2</c:v>
                </c:pt>
                <c:pt idx="382">
                  <c:v>-9.7429728024977166E-2</c:v>
                </c:pt>
                <c:pt idx="383">
                  <c:v>-0.10995332158865513</c:v>
                </c:pt>
                <c:pt idx="384">
                  <c:v>-0.1224594825886874</c:v>
                </c:pt>
                <c:pt idx="385">
                  <c:v>-0.13494622823415464</c:v>
                </c:pt>
                <c:pt idx="386">
                  <c:v>-0.14741157881234745</c:v>
                </c:pt>
                <c:pt idx="387">
                  <c:v>-0.15985355800264012</c:v>
                </c:pt>
                <c:pt idx="388">
                  <c:v>-0.17227019318982664</c:v>
                </c:pt>
                <c:pt idx="389">
                  <c:v>-0.18465951577686848</c:v>
                </c:pt>
                <c:pt idx="390">
                  <c:v>-0.19701956149700939</c:v>
                </c:pt>
                <c:pt idx="391">
                  <c:v>-0.20934837072519516</c:v>
                </c:pt>
                <c:pt idx="392">
                  <c:v>-0.22164398878876621</c:v>
                </c:pt>
                <c:pt idx="393">
                  <c:v>-0.23390446627736031</c:v>
                </c:pt>
                <c:pt idx="394">
                  <c:v>-0.24612785935198242</c:v>
                </c:pt>
                <c:pt idx="395">
                  <c:v>-0.25831223005319065</c:v>
                </c:pt>
                <c:pt idx="396">
                  <c:v>-0.27045564660835031</c:v>
                </c:pt>
                <c:pt idx="397">
                  <c:v>-0.28255618373790725</c:v>
                </c:pt>
                <c:pt idx="398">
                  <c:v>-0.29461192296063132</c:v>
                </c:pt>
                <c:pt idx="399">
                  <c:v>-0.30662095289778146</c:v>
                </c:pt>
                <c:pt idx="400">
                  <c:v>-0.31858136957614897</c:v>
                </c:pt>
                <c:pt idx="401">
                  <c:v>-0.33049127672991802</c:v>
                </c:pt>
                <c:pt idx="402">
                  <c:v>-0.34234878610131264</c:v>
                </c:pt>
                <c:pt idx="403">
                  <c:v>-0.35415201773997029</c:v>
                </c:pt>
                <c:pt idx="404">
                  <c:v>-0.36589910030099848</c:v>
                </c:pt>
                <c:pt idx="405">
                  <c:v>-0.3775881713416675</c:v>
                </c:pt>
                <c:pt idx="406">
                  <c:v>-0.38921737761669167</c:v>
                </c:pt>
                <c:pt idx="407">
                  <c:v>-0.40078487537205243</c:v>
                </c:pt>
                <c:pt idx="408">
                  <c:v>-0.41228883063731642</c:v>
                </c:pt>
                <c:pt idx="409">
                  <c:v>-0.42372741951640186</c:v>
                </c:pt>
                <c:pt idx="410">
                  <c:v>-0.43509882847675152</c:v>
                </c:pt>
                <c:pt idx="411">
                  <c:v>-0.44640125463685465</c:v>
                </c:pt>
                <c:pt idx="412">
                  <c:v>-0.45763290605208851</c:v>
                </c:pt>
                <c:pt idx="413">
                  <c:v>-0.46879200199882126</c:v>
                </c:pt>
                <c:pt idx="414">
                  <c:v>-0.47987677325673733</c:v>
                </c:pt>
                <c:pt idx="415">
                  <c:v>-0.49088546238933861</c:v>
                </c:pt>
                <c:pt idx="416">
                  <c:v>-0.50181632402257736</c:v>
                </c:pt>
                <c:pt idx="417">
                  <c:v>-0.51266762512157693</c:v>
                </c:pt>
                <c:pt idx="418">
                  <c:v>-0.52343764526539582</c:v>
                </c:pt>
                <c:pt idx="419">
                  <c:v>-0.53412467691979126</c:v>
                </c:pt>
                <c:pt idx="420">
                  <c:v>-0.54472702570794396</c:v>
                </c:pt>
                <c:pt idx="421">
                  <c:v>-0.55524301067908777</c:v>
                </c:pt>
                <c:pt idx="422">
                  <c:v>-0.56567096457502053</c:v>
                </c:pt>
                <c:pt idx="423">
                  <c:v>-0.57600923409443794</c:v>
                </c:pt>
                <c:pt idx="424">
                  <c:v>-0.58625618015505676</c:v>
                </c:pt>
                <c:pt idx="425">
                  <c:v>-0.59641017815348374</c:v>
                </c:pt>
                <c:pt idx="426">
                  <c:v>-0.60646961822278789</c:v>
                </c:pt>
                <c:pt idx="427">
                  <c:v>-0.61643290548773744</c:v>
                </c:pt>
                <c:pt idx="428">
                  <c:v>-0.62629846031765957</c:v>
                </c:pt>
                <c:pt idx="429">
                  <c:v>-0.6360647185768824</c:v>
                </c:pt>
                <c:pt idx="430">
                  <c:v>-0.64573013187272355</c:v>
                </c:pt>
                <c:pt idx="431">
                  <c:v>-0.65529316780097657</c:v>
                </c:pt>
                <c:pt idx="432">
                  <c:v>-0.66475231018886882</c:v>
                </c:pt>
                <c:pt idx="433">
                  <c:v>-0.67410605933544243</c:v>
                </c:pt>
                <c:pt idx="434">
                  <c:v>-0.68335293224932447</c:v>
                </c:pt>
                <c:pt idx="435">
                  <c:v>-0.69249146288384844</c:v>
                </c:pt>
                <c:pt idx="436">
                  <c:v>-0.70152020236948853</c:v>
                </c:pt>
                <c:pt idx="437">
                  <c:v>-0.7104377192435708</c:v>
                </c:pt>
                <c:pt idx="438">
                  <c:v>-0.71924259967722481</c:v>
                </c:pt>
                <c:pt idx="439">
                  <c:v>-0.72793344769953849</c:v>
                </c:pt>
                <c:pt idx="440">
                  <c:v>-0.73650888541888515</c:v>
                </c:pt>
                <c:pt idx="441">
                  <c:v>-0.74496755324137753</c:v>
                </c:pt>
                <c:pt idx="442">
                  <c:v>-0.75330811008642784</c:v>
                </c:pt>
                <c:pt idx="443">
                  <c:v>-0.76152923359936797</c:v>
                </c:pt>
                <c:pt idx="444">
                  <c:v>-0.76962962036110361</c:v>
                </c:pt>
                <c:pt idx="445">
                  <c:v>-0.77760798609476367</c:v>
                </c:pt>
                <c:pt idx="446">
                  <c:v>-0.78546306586931747</c:v>
                </c:pt>
                <c:pt idx="447">
                  <c:v>-0.79319361430012214</c:v>
                </c:pt>
                <c:pt idx="448">
                  <c:v>-0.80079840574637262</c:v>
                </c:pt>
                <c:pt idx="449">
                  <c:v>-0.80827623450542296</c:v>
                </c:pt>
                <c:pt idx="450">
                  <c:v>-0.81562591500394122</c:v>
                </c:pt>
                <c:pt idx="451">
                  <c:v>-0.8228462819858785</c:v>
                </c:pt>
                <c:pt idx="452">
                  <c:v>-0.82993619069721436</c:v>
                </c:pt>
                <c:pt idx="453">
                  <c:v>-0.83689451706745177</c:v>
                </c:pt>
                <c:pt idx="454">
                  <c:v>-0.84372015788783294</c:v>
                </c:pt>
                <c:pt idx="455">
                  <c:v>-0.85041203098624796</c:v>
                </c:pt>
                <c:pt idx="456">
                  <c:v>-0.85696907539880751</c:v>
                </c:pt>
                <c:pt idx="457">
                  <c:v>-0.86339025153805415</c:v>
                </c:pt>
                <c:pt idx="458">
                  <c:v>-0.86967454135778277</c:v>
                </c:pt>
                <c:pt idx="459">
                  <c:v>-0.87582094851444892</c:v>
                </c:pt>
                <c:pt idx="460">
                  <c:v>-0.88182849852513145</c:v>
                </c:pt>
                <c:pt idx="461">
                  <c:v>-0.8876962389220342</c:v>
                </c:pt>
                <c:pt idx="462">
                  <c:v>-0.89342323940349411</c:v>
                </c:pt>
                <c:pt idx="463">
                  <c:v>-0.89900859198147631</c:v>
                </c:pt>
                <c:pt idx="464">
                  <c:v>-0.90445141112553129</c:v>
                </c:pt>
                <c:pt idx="465">
                  <c:v>-0.90975083390319123</c:v>
                </c:pt>
                <c:pt idx="466">
                  <c:v>-0.91490602011678368</c:v>
                </c:pt>
                <c:pt idx="467">
                  <c:v>-0.91991615243664149</c:v>
                </c:pt>
                <c:pt idx="468">
                  <c:v>-0.92478043653068498</c:v>
                </c:pt>
                <c:pt idx="469">
                  <c:v>-0.92949810119036169</c:v>
                </c:pt>
                <c:pt idx="470">
                  <c:v>-0.93406839845291545</c:v>
                </c:pt>
                <c:pt idx="471">
                  <c:v>-0.93849060371997339</c:v>
                </c:pt>
                <c:pt idx="472">
                  <c:v>-0.94276401587242731</c:v>
                </c:pt>
                <c:pt idx="473">
                  <c:v>-0.9468879573815927</c:v>
                </c:pt>
                <c:pt idx="474">
                  <c:v>-0.95086177441662767</c:v>
                </c:pt>
                <c:pt idx="475">
                  <c:v>-0.9546848369481945</c:v>
                </c:pt>
                <c:pt idx="476">
                  <c:v>-0.95835653884834771</c:v>
                </c:pt>
                <c:pt idx="477">
                  <c:v>-0.96187629798663299</c:v>
                </c:pt>
                <c:pt idx="478">
                  <c:v>-0.96524355632238057</c:v>
                </c:pt>
                <c:pt idx="479">
                  <c:v>-0.96845777999318094</c:v>
                </c:pt>
                <c:pt idx="480">
                  <c:v>-0.97151845939952464</c:v>
                </c:pt>
                <c:pt idx="481">
                  <c:v>-0.97442510928559778</c:v>
                </c:pt>
                <c:pt idx="482">
                  <c:v>-0.97717726881621703</c:v>
                </c:pt>
                <c:pt idx="483">
                  <c:v>-0.9797745016498921</c:v>
                </c:pt>
                <c:pt idx="484">
                  <c:v>-0.98221639600800636</c:v>
                </c:pt>
                <c:pt idx="485">
                  <c:v>-0.98450256474010167</c:v>
                </c:pt>
                <c:pt idx="486">
                  <c:v>-0.98663264538525963</c:v>
                </c:pt>
                <c:pt idx="487">
                  <c:v>-0.98860630022956786</c:v>
                </c:pt>
                <c:pt idx="488">
                  <c:v>-0.99042321635966279</c:v>
                </c:pt>
                <c:pt idx="489">
                  <c:v>-0.99208310571234082</c:v>
                </c:pt>
                <c:pt idx="490">
                  <c:v>-0.99358570512022892</c:v>
                </c:pt>
                <c:pt idx="491">
                  <c:v>-0.99493077635350902</c:v>
                </c:pt>
                <c:pt idx="492">
                  <c:v>-0.9961181061576877</c:v>
                </c:pt>
                <c:pt idx="493">
                  <c:v>-0.997147506287407</c:v>
                </c:pt>
                <c:pt idx="494">
                  <c:v>-0.99801881353628974</c:v>
                </c:pt>
                <c:pt idx="495">
                  <c:v>-0.99873188976281513</c:v>
                </c:pt>
                <c:pt idx="496">
                  <c:v>-0.99928662191222017</c:v>
                </c:pt>
                <c:pt idx="497">
                  <c:v>-0.99968292203442422</c:v>
                </c:pt>
                <c:pt idx="498">
                  <c:v>-0.99992072729797288</c:v>
                </c:pt>
                <c:pt idx="499">
                  <c:v>-0.99999999999999989</c:v>
                </c:pt>
              </c:numCache>
            </c:numRef>
          </c:xVal>
          <c:yVal>
            <c:numRef>
              <c:f>PCA!yycir1</c:f>
              <c:numCache>
                <c:formatCode>General</c:formatCode>
                <c:ptCount val="500"/>
                <c:pt idx="0">
                  <c:v>1.0206823884348348E-11</c:v>
                </c:pt>
                <c:pt idx="1">
                  <c:v>-1.2591220966449658E-2</c:v>
                </c:pt>
                <c:pt idx="2">
                  <c:v>-2.5180445666343389E-2</c:v>
                </c:pt>
                <c:pt idx="3">
                  <c:v>-3.7765678129209522E-2</c:v>
                </c:pt>
                <c:pt idx="4">
                  <c:v>-5.0344923027734259E-2</c:v>
                </c:pt>
                <c:pt idx="5">
                  <c:v>-6.2916185983901668E-2</c:v>
                </c:pt>
                <c:pt idx="6">
                  <c:v>-7.547747388519431E-2</c:v>
                </c:pt>
                <c:pt idx="7">
                  <c:v>-8.802679520059116E-2</c:v>
                </c:pt>
                <c:pt idx="8">
                  <c:v>-0.10056216029631462</c:v>
                </c:pt>
                <c:pt idx="9">
                  <c:v>-0.11308158175127912</c:v>
                </c:pt>
                <c:pt idx="10">
                  <c:v>-0.12558307467218432</c:v>
                </c:pt>
                <c:pt idx="11">
                  <c:v>-0.1380646570082121</c:v>
                </c:pt>
                <c:pt idx="12">
                  <c:v>-0.15052434986527063</c:v>
                </c:pt>
                <c:pt idx="13">
                  <c:v>-0.16296017781973787</c:v>
                </c:pt>
                <c:pt idx="14">
                  <c:v>-0.17537016923165721</c:v>
                </c:pt>
                <c:pt idx="15">
                  <c:v>-0.18775235655732875</c:v>
                </c:pt>
                <c:pt idx="16">
                  <c:v>-0.2001047766612554</c:v>
                </c:pt>
                <c:pt idx="17">
                  <c:v>-0.21242547112738819</c:v>
                </c:pt>
                <c:pt idx="18">
                  <c:v>-0.22471248656962303</c:v>
                </c:pt>
                <c:pt idx="19">
                  <c:v>-0.23696387494150239</c:v>
                </c:pt>
                <c:pt idx="20">
                  <c:v>-0.24917769384506591</c:v>
                </c:pt>
                <c:pt idx="21">
                  <c:v>-0.26135200683880988</c:v>
                </c:pt>
                <c:pt idx="22">
                  <c:v>-0.2734848837447002</c:v>
                </c:pt>
                <c:pt idx="23">
                  <c:v>-0.28557440095419234</c:v>
                </c:pt>
                <c:pt idx="24">
                  <c:v>-0.29761864173321162</c:v>
                </c:pt>
                <c:pt idx="25">
                  <c:v>-0.30961569652603971</c:v>
                </c:pt>
                <c:pt idx="26">
                  <c:v>-0.32156366325806696</c:v>
                </c:pt>
                <c:pt idx="27">
                  <c:v>-0.33346064763735633</c:v>
                </c:pt>
                <c:pt idx="28">
                  <c:v>-0.34530476345497579</c:v>
                </c:pt>
                <c:pt idx="29">
                  <c:v>-0.3570941328840449</c:v>
                </c:pt>
                <c:pt idx="30">
                  <c:v>-0.36882688677745706</c:v>
                </c:pt>
                <c:pt idx="31">
                  <c:v>-0.38050116496422309</c:v>
                </c:pt>
                <c:pt idx="32">
                  <c:v>-0.39211511654439224</c:v>
                </c:pt>
                <c:pt idx="33">
                  <c:v>-0.40366690018250306</c:v>
                </c:pt>
                <c:pt idx="34">
                  <c:v>-0.4151546843995198</c:v>
                </c:pt>
                <c:pt idx="35">
                  <c:v>-0.42657664786320199</c:v>
                </c:pt>
                <c:pt idx="36">
                  <c:v>-0.43793097967686945</c:v>
                </c:pt>
                <c:pt idx="37">
                  <c:v>-0.44921587966651033</c:v>
                </c:pt>
                <c:pt idx="38">
                  <c:v>-0.46042955866619156</c:v>
                </c:pt>
                <c:pt idx="39">
                  <c:v>-0.47157023880171994</c:v>
                </c:pt>
                <c:pt idx="40">
                  <c:v>-0.48263615377251706</c:v>
                </c:pt>
                <c:pt idx="41">
                  <c:v>-0.49362554913165729</c:v>
                </c:pt>
                <c:pt idx="42">
                  <c:v>-0.50453668256402673</c:v>
                </c:pt>
                <c:pt idx="43">
                  <c:v>-0.51536782416255844</c:v>
                </c:pt>
                <c:pt idx="44">
                  <c:v>-0.52611725670250231</c:v>
                </c:pt>
                <c:pt idx="45">
                  <c:v>-0.53678327591368036</c:v>
                </c:pt>
                <c:pt idx="46">
                  <c:v>-0.5473641907506922</c:v>
                </c:pt>
                <c:pt idx="47">
                  <c:v>-0.55785832366102084</c:v>
                </c:pt>
                <c:pt idx="48">
                  <c:v>-0.56826401085100253</c:v>
                </c:pt>
                <c:pt idx="49">
                  <c:v>-0.57857960254961038</c:v>
                </c:pt>
                <c:pt idx="50">
                  <c:v>-0.5888034632700192</c:v>
                </c:pt>
                <c:pt idx="51">
                  <c:v>-0.59893397206890409</c:v>
                </c:pt>
                <c:pt idx="52">
                  <c:v>-0.60896952280343208</c:v>
                </c:pt>
                <c:pt idx="53">
                  <c:v>-0.61890852438590893</c:v>
                </c:pt>
                <c:pt idx="54">
                  <c:v>-0.62874940103603916</c:v>
                </c:pt>
                <c:pt idx="55">
                  <c:v>-0.63849059253075624</c:v>
                </c:pt>
                <c:pt idx="56">
                  <c:v>-0.64813055445158974</c:v>
                </c:pt>
                <c:pt idx="57">
                  <c:v>-0.65766775842952607</c:v>
                </c:pt>
                <c:pt idx="58">
                  <c:v>-0.66710069238732217</c:v>
                </c:pt>
                <c:pt idx="59">
                  <c:v>-0.676427860779239</c:v>
                </c:pt>
                <c:pt idx="60">
                  <c:v>-0.68564778482815303</c:v>
                </c:pt>
                <c:pt idx="61">
                  <c:v>-0.69475900276000901</c:v>
                </c:pt>
                <c:pt idx="62">
                  <c:v>-0.70376007003557695</c:v>
                </c:pt>
                <c:pt idx="63">
                  <c:v>-0.71264955957947684</c:v>
                </c:pt>
                <c:pt idx="64">
                  <c:v>-0.72142606200643566</c:v>
                </c:pt>
                <c:pt idx="65">
                  <c:v>-0.73008818584473634</c:v>
                </c:pt>
                <c:pt idx="66">
                  <c:v>-0.73863455775682996</c:v>
                </c:pt>
                <c:pt idx="67">
                  <c:v>-0.74706382275707306</c:v>
                </c:pt>
                <c:pt idx="68">
                  <c:v>-0.75537464442655133</c:v>
                </c:pt>
                <c:pt idx="69">
                  <c:v>-0.76356570512496436</c:v>
                </c:pt>
                <c:pt idx="70">
                  <c:v>-0.77163570619953037</c:v>
                </c:pt>
                <c:pt idx="71">
                  <c:v>-0.77958336819088125</c:v>
                </c:pt>
                <c:pt idx="72">
                  <c:v>-0.78740743103591482</c:v>
                </c:pt>
                <c:pt idx="73">
                  <c:v>-0.79510665426757132</c:v>
                </c:pt>
                <c:pt idx="74">
                  <c:v>-0.8026798172115045</c:v>
                </c:pt>
                <c:pt idx="75">
                  <c:v>-0.81012571917961196</c:v>
                </c:pt>
                <c:pt idx="76">
                  <c:v>-0.81744317966039926</c:v>
                </c:pt>
                <c:pt idx="77">
                  <c:v>-0.82463103850614505</c:v>
                </c:pt>
                <c:pt idx="78">
                  <c:v>-0.83168815611683522</c:v>
                </c:pt>
                <c:pt idx="79">
                  <c:v>-0.83861341362084196</c:v>
                </c:pt>
                <c:pt idx="80">
                  <c:v>-0.84540571305231527</c:v>
                </c:pt>
                <c:pt idx="81">
                  <c:v>-0.85206397752526009</c:v>
                </c:pt>
                <c:pt idx="82">
                  <c:v>-0.85858715140427089</c:v>
                </c:pt>
                <c:pt idx="83">
                  <c:v>-0.86497420047189832</c:v>
                </c:pt>
                <c:pt idx="84">
                  <c:v>-0.87122411209261896</c:v>
                </c:pt>
                <c:pt idx="85">
                  <c:v>-0.87733589537338308</c:v>
                </c:pt>
                <c:pt idx="86">
                  <c:v>-0.88330858132071755</c:v>
                </c:pt>
                <c:pt idx="87">
                  <c:v>-0.88914122299435316</c:v>
                </c:pt>
                <c:pt idx="88">
                  <c:v>-0.89483289565735857</c:v>
                </c:pt>
                <c:pt idx="89">
                  <c:v>-0.90038269692275252</c:v>
                </c:pt>
                <c:pt idx="90">
                  <c:v>-0.90578974689657299</c:v>
                </c:pt>
                <c:pt idx="91">
                  <c:v>-0.91105318831737969</c:v>
                </c:pt>
                <c:pt idx="92">
                  <c:v>-0.91617218669216938</c:v>
                </c:pt>
                <c:pt idx="93">
                  <c:v>-0.9211459304286802</c:v>
                </c:pt>
                <c:pt idx="94">
                  <c:v>-0.92597363096406582</c:v>
                </c:pt>
                <c:pt idx="95">
                  <c:v>-0.9306545228899179</c:v>
                </c:pt>
                <c:pt idx="96">
                  <c:v>-0.93518786407361854</c:v>
                </c:pt>
                <c:pt idx="97">
                  <c:v>-0.93957293577600121</c:v>
                </c:pt>
                <c:pt idx="98">
                  <c:v>-0.94380904276530342</c:v>
                </c:pt>
                <c:pt idx="99">
                  <c:v>-0.94789551342739287</c:v>
                </c:pt>
                <c:pt idx="100">
                  <c:v>-0.95183169987224769</c:v>
                </c:pt>
                <c:pt idx="101">
                  <c:v>-0.95561697803667711</c:v>
                </c:pt>
                <c:pt idx="102">
                  <c:v>-0.95925074778326314</c:v>
                </c:pt>
                <c:pt idx="103">
                  <c:v>-0.96273243299550948</c:v>
                </c:pt>
                <c:pt idx="104">
                  <c:v>-0.96606148166918226</c:v>
                </c:pt>
                <c:pt idx="105">
                  <c:v>-0.96923736599982724</c:v>
                </c:pt>
                <c:pt idx="106">
                  <c:v>-0.97225958246645094</c:v>
                </c:pt>
                <c:pt idx="107">
                  <c:v>-0.97512765191135131</c:v>
                </c:pt>
                <c:pt idx="108">
                  <c:v>-0.97784111961608577</c:v>
                </c:pt>
                <c:pt idx="109">
                  <c:v>-0.98039955537356505</c:v>
                </c:pt>
                <c:pt idx="110">
                  <c:v>-0.98280255355625956</c:v>
                </c:pt>
                <c:pt idx="111">
                  <c:v>-0.9850497331805107</c:v>
                </c:pt>
                <c:pt idx="112">
                  <c:v>-0.98714073796693302</c:v>
                </c:pt>
                <c:pt idx="113">
                  <c:v>-0.98907523639690131</c:v>
                </c:pt>
                <c:pt idx="114">
                  <c:v>-0.99085292176511075</c:v>
                </c:pt>
                <c:pt idx="115">
                  <c:v>-0.99247351222820401</c:v>
                </c:pt>
                <c:pt idx="116">
                  <c:v>-0.99393675084945565</c:v>
                </c:pt>
                <c:pt idx="117">
                  <c:v>-0.99524240563950839</c:v>
                </c:pt>
                <c:pt idx="118">
                  <c:v>-0.99639026959315424</c:v>
                </c:pt>
                <c:pt idx="119">
                  <c:v>-0.99738016072215352</c:v>
                </c:pt>
                <c:pt idx="120">
                  <c:v>-0.9982119220840886</c:v>
                </c:pt>
                <c:pt idx="121">
                  <c:v>-0.9988854218072466</c:v>
                </c:pt>
                <c:pt idx="122">
                  <c:v>-0.99940055311152631</c:v>
                </c:pt>
                <c:pt idx="123">
                  <c:v>-0.99975723432536823</c:v>
                </c:pt>
                <c:pt idx="124">
                  <c:v>-0.99995540889870305</c:v>
                </c:pt>
                <c:pt idx="125">
                  <c:v>-0.9999950454119173</c:v>
                </c:pt>
                <c:pt idx="126">
                  <c:v>-0.99987613758083482</c:v>
                </c:pt>
                <c:pt idx="127">
                  <c:v>-0.99959870425771313</c:v>
                </c:pt>
                <c:pt idx="128">
                  <c:v>-0.99916278942825454</c:v>
                </c:pt>
                <c:pt idx="129">
                  <c:v>-0.99856846220463213</c:v>
                </c:pt>
                <c:pt idx="130">
                  <c:v>-0.99781581681453291</c:v>
                </c:pt>
                <c:pt idx="131">
                  <c:v>-0.9969049725862178</c:v>
                </c:pt>
                <c:pt idx="132">
                  <c:v>-0.99583607392960338</c:v>
                </c:pt>
                <c:pt idx="133">
                  <c:v>-0.99460929031336576</c:v>
                </c:pt>
                <c:pt idx="134">
                  <c:v>-0.99322481623807268</c:v>
                </c:pt>
                <c:pt idx="135">
                  <c:v>-0.99168287120534626</c:v>
                </c:pt>
                <c:pt idx="136">
                  <c:v>-0.98998369968306188</c:v>
                </c:pt>
                <c:pt idx="137">
                  <c:v>-0.98812757106658899</c:v>
                </c:pt>
                <c:pt idx="138">
                  <c:v>-0.98611477963608019</c:v>
                </c:pt>
                <c:pt idx="139">
                  <c:v>-0.98394564450981403</c:v>
                </c:pt>
                <c:pt idx="140">
                  <c:v>-0.9816205095936007</c:v>
                </c:pt>
                <c:pt idx="141">
                  <c:v>-0.97913974352625754</c:v>
                </c:pt>
                <c:pt idx="142">
                  <c:v>-0.97650373962116255</c:v>
                </c:pt>
                <c:pt idx="143">
                  <c:v>-0.97371291580389718</c:v>
                </c:pt>
                <c:pt idx="144">
                  <c:v>-0.97076771454598576</c:v>
                </c:pt>
                <c:pt idx="145">
                  <c:v>-0.9676686027947442</c:v>
                </c:pt>
                <c:pt idx="146">
                  <c:v>-0.96441607189924727</c:v>
                </c:pt>
                <c:pt idx="147">
                  <c:v>-0.96101063753242832</c:v>
                </c:pt>
                <c:pt idx="148">
                  <c:v>-0.95745283960932082</c:v>
                </c:pt>
                <c:pt idx="149">
                  <c:v>-0.95374324220145856</c:v>
                </c:pt>
                <c:pt idx="150">
                  <c:v>-0.94988243344744416</c:v>
                </c:pt>
                <c:pt idx="151">
                  <c:v>-0.9458710254597027</c:v>
                </c:pt>
                <c:pt idx="152">
                  <c:v>-0.94170965422743436</c:v>
                </c:pt>
                <c:pt idx="153">
                  <c:v>-0.93739897951578133</c:v>
                </c:pt>
                <c:pt idx="154">
                  <c:v>-0.93293968476122557</c:v>
                </c:pt>
                <c:pt idx="155">
                  <c:v>-0.92833247696323273</c:v>
                </c:pt>
                <c:pt idx="156">
                  <c:v>-0.92357808657216123</c:v>
                </c:pt>
                <c:pt idx="157">
                  <c:v>-0.91867726737345312</c:v>
                </c:pt>
                <c:pt idx="158">
                  <c:v>-0.91363079636812405</c:v>
                </c:pt>
                <c:pt idx="159">
                  <c:v>-0.908439473649575</c:v>
                </c:pt>
                <c:pt idx="160">
                  <c:v>-0.90310412227674031</c:v>
                </c:pt>
                <c:pt idx="161">
                  <c:v>-0.89762558814359616</c:v>
                </c:pt>
                <c:pt idx="162">
                  <c:v>-0.89200473984504758</c:v>
                </c:pt>
                <c:pt idx="163">
                  <c:v>-0.88624246853921795</c:v>
                </c:pt>
                <c:pt idx="164">
                  <c:v>-0.88033968780615957</c:v>
                </c:pt>
                <c:pt idx="165">
                  <c:v>-0.87429733350301031</c:v>
                </c:pt>
                <c:pt idx="166">
                  <c:v>-0.86811636361561695</c:v>
                </c:pt>
                <c:pt idx="167">
                  <c:v>-0.86179775810665327</c:v>
                </c:pt>
                <c:pt idx="168">
                  <c:v>-0.85534251876024969</c:v>
                </c:pt>
                <c:pt idx="169">
                  <c:v>-0.84875166902316668</c:v>
                </c:pt>
                <c:pt idx="170">
                  <c:v>-0.84202625384253138</c:v>
                </c:pt>
                <c:pt idx="171">
                  <c:v>-0.83516733950016653</c:v>
                </c:pt>
                <c:pt idx="172">
                  <c:v>-0.82817601344353708</c:v>
                </c:pt>
                <c:pt idx="173">
                  <c:v>-0.82105338411334028</c:v>
                </c:pt>
                <c:pt idx="174">
                  <c:v>-0.81380058076776807</c:v>
                </c:pt>
                <c:pt idx="175">
                  <c:v>-0.80641875330346857</c:v>
                </c:pt>
                <c:pt idx="176">
                  <c:v>-0.79890907207323514</c:v>
                </c:pt>
                <c:pt idx="177">
                  <c:v>-0.79127272770045332</c:v>
                </c:pt>
                <c:pt idx="178">
                  <c:v>-0.7835109308903333</c:v>
                </c:pt>
                <c:pt idx="179">
                  <c:v>-0.77562491223795782</c:v>
                </c:pt>
                <c:pt idx="180">
                  <c:v>-0.76761592203317841</c:v>
                </c:pt>
                <c:pt idx="181">
                  <c:v>-0.759485230062386</c:v>
                </c:pt>
                <c:pt idx="182">
                  <c:v>-0.75123412540719514</c:v>
                </c:pt>
                <c:pt idx="183">
                  <c:v>-0.74286391624006443</c:v>
                </c:pt>
                <c:pt idx="184">
                  <c:v>-0.73437592961689302</c:v>
                </c:pt>
                <c:pt idx="185">
                  <c:v>-0.72577151126662232</c:v>
                </c:pt>
                <c:pt idx="186">
                  <c:v>-0.71705202537787593</c:v>
                </c:pt>
                <c:pt idx="187">
                  <c:v>-0.70821885438267662</c:v>
                </c:pt>
                <c:pt idx="188">
                  <c:v>-0.69927339873726635</c:v>
                </c:pt>
                <c:pt idx="189">
                  <c:v>-0.69021707670007193</c:v>
                </c:pt>
                <c:pt idx="190">
                  <c:v>-0.68105132410684666</c:v>
                </c:pt>
                <c:pt idx="191">
                  <c:v>-0.67177759414302485</c:v>
                </c:pt>
                <c:pt idx="192">
                  <c:v>-0.66239735711332759</c:v>
                </c:pt>
                <c:pt idx="193">
                  <c:v>-0.65291210020865287</c:v>
                </c:pt>
                <c:pt idx="194">
                  <c:v>-0.64332332727028774</c:v>
                </c:pt>
                <c:pt idx="195">
                  <c:v>-0.63363255855148315</c:v>
                </c:pt>
                <c:pt idx="196">
                  <c:v>-0.62384133047642276</c:v>
                </c:pt>
                <c:pt idx="197">
                  <c:v>-0.61395119539663345</c:v>
                </c:pt>
                <c:pt idx="198">
                  <c:v>-0.60396372134486531</c:v>
                </c:pt>
                <c:pt idx="199">
                  <c:v>-0.59388049178648838</c:v>
                </c:pt>
                <c:pt idx="200">
                  <c:v>-0.58370310536844239</c:v>
                </c:pt>
                <c:pt idx="201">
                  <c:v>-0.57343317566577767</c:v>
                </c:pt>
                <c:pt idx="202">
                  <c:v>-0.56307233092583253</c:v>
                </c:pt>
                <c:pt idx="203">
                  <c:v>-0.55262221381008125</c:v>
                </c:pt>
                <c:pt idx="204">
                  <c:v>-0.54208448113369867</c:v>
                </c:pt>
                <c:pt idx="205">
                  <c:v>-0.53146080360288028</c:v>
                </c:pt>
                <c:pt idx="206">
                  <c:v>-0.5207528655499587</c:v>
                </c:pt>
                <c:pt idx="207">
                  <c:v>-0.50996236466636313</c:v>
                </c:pt>
                <c:pt idx="208">
                  <c:v>-0.49909101173345694</c:v>
                </c:pt>
                <c:pt idx="209">
                  <c:v>-0.48814053035130217</c:v>
                </c:pt>
                <c:pt idx="210">
                  <c:v>-0.4771126566653916</c:v>
                </c:pt>
                <c:pt idx="211">
                  <c:v>-0.46600913909138969</c:v>
                </c:pt>
                <c:pt idx="212">
                  <c:v>-0.45483173803793203</c:v>
                </c:pt>
                <c:pt idx="213">
                  <c:v>-0.44358222562751976</c:v>
                </c:pt>
                <c:pt idx="214">
                  <c:v>-0.43226238541555839</c:v>
                </c:pt>
                <c:pt idx="215">
                  <c:v>-0.42087401210758435</c:v>
                </c:pt>
                <c:pt idx="216">
                  <c:v>-0.40941891127472135</c:v>
                </c:pt>
                <c:pt idx="217">
                  <c:v>-0.39789889906741854</c:v>
                </c:pt>
                <c:pt idx="218">
                  <c:v>-0.38631580192750681</c:v>
                </c:pt>
                <c:pt idx="219">
                  <c:v>-0.37467145629862603</c:v>
                </c:pt>
                <c:pt idx="220">
                  <c:v>-0.36296770833506597</c:v>
                </c:pt>
                <c:pt idx="221">
                  <c:v>-0.35120641360906618</c:v>
                </c:pt>
                <c:pt idx="222">
                  <c:v>-0.3393894368166262</c:v>
                </c:pt>
                <c:pt idx="223">
                  <c:v>-0.32751865148186576</c:v>
                </c:pt>
                <c:pt idx="224">
                  <c:v>-0.31559593965998722</c:v>
                </c:pt>
                <c:pt idx="225">
                  <c:v>-0.30362319163888341</c:v>
                </c:pt>
                <c:pt idx="226">
                  <c:v>-0.29160230563944411</c:v>
                </c:pt>
                <c:pt idx="227">
                  <c:v>-0.27953518751460066</c:v>
                </c:pt>
                <c:pt idx="228">
                  <c:v>-0.26742375044716271</c:v>
                </c:pt>
                <c:pt idx="229">
                  <c:v>-0.25526991464649296</c:v>
                </c:pt>
                <c:pt idx="230">
                  <c:v>-0.24307560704406533</c:v>
                </c:pt>
                <c:pt idx="231">
                  <c:v>-0.23084276098796225</c:v>
                </c:pt>
                <c:pt idx="232">
                  <c:v>-0.21857331593634971</c:v>
                </c:pt>
                <c:pt idx="233">
                  <c:v>-0.20626921714998633</c:v>
                </c:pt>
                <c:pt idx="234">
                  <c:v>-0.19393241538381192</c:v>
                </c:pt>
                <c:pt idx="235">
                  <c:v>-0.1815648665776633</c:v>
                </c:pt>
                <c:pt idx="236">
                  <c:v>-0.16916853154617187</c:v>
                </c:pt>
                <c:pt idx="237">
                  <c:v>-0.1567453756678846</c:v>
                </c:pt>
                <c:pt idx="238">
                  <c:v>-0.14429736857366296</c:v>
                </c:pt>
                <c:pt idx="239">
                  <c:v>-0.1318264838344082</c:v>
                </c:pt>
                <c:pt idx="240">
                  <c:v>-0.11933469864815945</c:v>
                </c:pt>
                <c:pt idx="241">
                  <c:v>-0.10682399352662118</c:v>
                </c:pt>
                <c:pt idx="242">
                  <c:v>-9.4296351981161083E-2</c:v>
                </c:pt>
                <c:pt idx="243">
                  <c:v>-8.1753760208334331E-2</c:v>
                </c:pt>
                <c:pt idx="244">
                  <c:v>-6.9198206774982327E-2</c:v>
                </c:pt>
                <c:pt idx="245">
                  <c:v>-5.6631682302953242E-2</c:v>
                </c:pt>
                <c:pt idx="246">
                  <c:v>-4.4056179153501372E-2</c:v>
                </c:pt>
                <c:pt idx="247">
                  <c:v>-3.1473691111406125E-2</c:v>
                </c:pt>
                <c:pt idx="248">
                  <c:v>-1.8886213068867626E-2</c:v>
                </c:pt>
                <c:pt idx="249">
                  <c:v>-6.2957407092267123E-3</c:v>
                </c:pt>
                <c:pt idx="250">
                  <c:v>6.2957298094427185E-3</c:v>
                </c:pt>
                <c:pt idx="251">
                  <c:v>1.8886202170812185E-2</c:v>
                </c:pt>
                <c:pt idx="252">
                  <c:v>3.1473680216806625E-2</c:v>
                </c:pt>
                <c:pt idx="253">
                  <c:v>4.4056168264085101E-2</c:v>
                </c:pt>
                <c:pt idx="254">
                  <c:v>5.6631671420446214E-2</c:v>
                </c:pt>
                <c:pt idx="255">
                  <c:v>6.9198195901110357E-2</c:v>
                </c:pt>
                <c:pt idx="256">
                  <c:v>8.1753749344821866E-2</c:v>
                </c:pt>
                <c:pt idx="257">
                  <c:v>9.4296341129730038E-2</c:v>
                </c:pt>
                <c:pt idx="258">
                  <c:v>0.106823982688992</c:v>
                </c:pt>
                <c:pt idx="259">
                  <c:v>0.11933468782604993</c:v>
                </c:pt>
                <c:pt idx="260">
                  <c:v>0.1318264730295346</c:v>
                </c:pt>
                <c:pt idx="261">
                  <c:v>0.14429735778773875</c:v>
                </c:pt>
                <c:pt idx="262">
                  <c:v>0.15674536490261939</c:v>
                </c:pt>
                <c:pt idx="263">
                  <c:v>0.16916852080327247</c:v>
                </c:pt>
                <c:pt idx="264">
                  <c:v>0.18156485585883247</c:v>
                </c:pt>
                <c:pt idx="265">
                  <c:v>0.1939324046907496</c:v>
                </c:pt>
                <c:pt idx="266">
                  <c:v>0.20626920648438821</c:v>
                </c:pt>
                <c:pt idx="267">
                  <c:v>0.21857330529990635</c:v>
                </c:pt>
                <c:pt idx="268">
                  <c:v>0.23084275038235999</c:v>
                </c:pt>
                <c:pt idx="269">
                  <c:v>0.24307559647098526</c:v>
                </c:pt>
                <c:pt idx="270">
                  <c:v>0.25526990410761174</c:v>
                </c:pt>
                <c:pt idx="271">
                  <c:v>0.26742373994415175</c:v>
                </c:pt>
                <c:pt idx="272">
                  <c:v>0.27953517704912467</c:v>
                </c:pt>
                <c:pt idx="273">
                  <c:v>0.29160229521316233</c:v>
                </c:pt>
                <c:pt idx="274">
                  <c:v>0.3036231812534485</c:v>
                </c:pt>
                <c:pt idx="275">
                  <c:v>0.31559592931704616</c:v>
                </c:pt>
                <c:pt idx="276">
                  <c:v>0.32751864118305873</c:v>
                </c:pt>
                <c:pt idx="277">
                  <c:v>0.33938942656358567</c:v>
                </c:pt>
                <c:pt idx="278">
                  <c:v>0.35120640340341769</c:v>
                </c:pt>
                <c:pt idx="279">
                  <c:v>0.36296769817842722</c:v>
                </c:pt>
                <c:pt idx="280">
                  <c:v>0.37467144619260806</c:v>
                </c:pt>
                <c:pt idx="281">
                  <c:v>0.38631579187371151</c:v>
                </c:pt>
                <c:pt idx="282">
                  <c:v>0.39789888906743986</c:v>
                </c:pt>
                <c:pt idx="283">
                  <c:v>0.40941890133014475</c:v>
                </c:pt>
                <c:pt idx="284">
                  <c:v>0.42087400221998605</c:v>
                </c:pt>
                <c:pt idx="285">
                  <c:v>0.43226237558650693</c:v>
                </c:pt>
                <c:pt idx="286">
                  <c:v>0.44358221585857299</c:v>
                </c:pt>
                <c:pt idx="287">
                  <c:v>0.45483172833063878</c:v>
                </c:pt>
                <c:pt idx="288">
                  <c:v>0.46600912944728906</c:v>
                </c:pt>
                <c:pt idx="289">
                  <c:v>0.4771126470860122</c:v>
                </c:pt>
                <c:pt idx="290">
                  <c:v>0.48814052083816351</c:v>
                </c:pt>
                <c:pt idx="291">
                  <c:v>0.49909100228806691</c:v>
                </c:pt>
                <c:pt idx="292">
                  <c:v>0.50996235529021927</c:v>
                </c:pt>
                <c:pt idx="293">
                  <c:v>0.52075285624454726</c:v>
                </c:pt>
                <c:pt idx="294">
                  <c:v>0.53146079436967675</c:v>
                </c:pt>
                <c:pt idx="295">
                  <c:v>0.54208447197416743</c:v>
                </c:pt>
                <c:pt idx="296">
                  <c:v>0.55262220472567414</c:v>
                </c:pt>
                <c:pt idx="297">
                  <c:v>0.56307232191798984</c:v>
                </c:pt>
                <c:pt idx="298">
                  <c:v>0.57343316673592715</c:v>
                </c:pt>
                <c:pt idx="299">
                  <c:v>0.58370309651800023</c:v>
                </c:pt>
                <c:pt idx="300">
                  <c:v>0.59388048301685803</c:v>
                </c:pt>
                <c:pt idx="301">
                  <c:v>0.60396371265743687</c:v>
                </c:pt>
                <c:pt idx="302">
                  <c:v>0.61395118679278426</c:v>
                </c:pt>
                <c:pt idx="303">
                  <c:v>0.62384132195751663</c:v>
                </c:pt>
                <c:pt idx="304">
                  <c:v>0.63363255011887099</c:v>
                </c:pt>
                <c:pt idx="305">
                  <c:v>0.64332331892530692</c:v>
                </c:pt>
                <c:pt idx="306">
                  <c:v>0.65291209195262589</c:v>
                </c:pt>
                <c:pt idx="307">
                  <c:v>0.66239734894756364</c:v>
                </c:pt>
                <c:pt idx="308">
                  <c:v>0.6717775860688181</c:v>
                </c:pt>
                <c:pt idx="309">
                  <c:v>0.68105131612547776</c:v>
                </c:pt>
                <c:pt idx="310">
                  <c:v>0.69021706881280642</c:v>
                </c:pt>
                <c:pt idx="311">
                  <c:v>0.69927339094535446</c:v>
                </c:pt>
                <c:pt idx="312">
                  <c:v>0.70821884668735369</c:v>
                </c:pt>
                <c:pt idx="313">
                  <c:v>0.71705201778036176</c:v>
                </c:pt>
                <c:pt idx="314">
                  <c:v>0.72577150376812161</c:v>
                </c:pt>
                <c:pt idx="315">
                  <c:v>0.73437592221859516</c:v>
                </c:pt>
                <c:pt idx="316">
                  <c:v>0.74286390894314192</c:v>
                </c:pt>
                <c:pt idx="317">
                  <c:v>0.75123411821280495</c:v>
                </c:pt>
                <c:pt idx="318">
                  <c:v>0.75948522297166865</c:v>
                </c:pt>
                <c:pt idx="319">
                  <c:v>0.76761591504725812</c:v>
                </c:pt>
                <c:pt idx="320">
                  <c:v>0.7756249053579426</c:v>
                </c:pt>
                <c:pt idx="321">
                  <c:v>0.78351092411731305</c:v>
                </c:pt>
                <c:pt idx="322">
                  <c:v>0.79127272103550239</c:v>
                </c:pt>
                <c:pt idx="323">
                  <c:v>0.79890906551741014</c:v>
                </c:pt>
                <c:pt idx="324">
                  <c:v>0.80641874685780912</c:v>
                </c:pt>
                <c:pt idx="325">
                  <c:v>0.81380057443329612</c:v>
                </c:pt>
                <c:pt idx="326">
                  <c:v>0.82105337789106003</c:v>
                </c:pt>
                <c:pt idx="327">
                  <c:v>0.82817600733443497</c:v>
                </c:pt>
                <c:pt idx="328">
                  <c:v>0.83516733350521122</c:v>
                </c:pt>
                <c:pt idx="329">
                  <c:v>0.84202624796267322</c:v>
                </c:pt>
                <c:pt idx="330">
                  <c:v>0.8487516632593376</c:v>
                </c:pt>
                <c:pt idx="331">
                  <c:v>0.85534251311336396</c:v>
                </c:pt>
                <c:pt idx="332">
                  <c:v>0.86179775257760605</c:v>
                </c:pt>
                <c:pt idx="333">
                  <c:v>0.86811635820528488</c:v>
                </c:pt>
                <c:pt idx="334">
                  <c:v>0.87429732821225115</c:v>
                </c:pt>
                <c:pt idx="335">
                  <c:v>0.88033968263581241</c:v>
                </c:pt>
                <c:pt idx="336">
                  <c:v>0.88624246349010227</c:v>
                </c:pt>
                <c:pt idx="337">
                  <c:v>0.89200473491796384</c:v>
                </c:pt>
                <c:pt idx="338">
                  <c:v>0.89762558333932563</c:v>
                </c:pt>
                <c:pt idx="339">
                  <c:v>0.90310411759604481</c:v>
                </c:pt>
                <c:pt idx="340">
                  <c:v>0.90843946909319606</c:v>
                </c:pt>
                <c:pt idx="341">
                  <c:v>0.91363079193678443</c:v>
                </c:pt>
                <c:pt idx="342">
                  <c:v>0.91867726306785535</c:v>
                </c:pt>
                <c:pt idx="343">
                  <c:v>0.92357808239298822</c:v>
                </c:pt>
                <c:pt idx="344">
                  <c:v>0.92833247291114673</c:v>
                </c:pt>
                <c:pt idx="345">
                  <c:v>0.93293968083686918</c:v>
                </c:pt>
                <c:pt idx="346">
                  <c:v>0.93739897571977682</c:v>
                </c:pt>
                <c:pt idx="347">
                  <c:v>0.94170965056038336</c:v>
                </c:pt>
                <c:pt idx="348">
                  <c:v>0.94587102192218675</c:v>
                </c:pt>
                <c:pt idx="349">
                  <c:v>0.94988243004002404</c:v>
                </c:pt>
                <c:pt idx="350">
                  <c:v>0.95374323892467427</c:v>
                </c:pt>
                <c:pt idx="351">
                  <c:v>0.95745283646369217</c:v>
                </c:pt>
                <c:pt idx="352">
                  <c:v>0.96101063451845392</c:v>
                </c:pt>
                <c:pt idx="353">
                  <c:v>0.96441606901740518</c:v>
                </c:pt>
                <c:pt idx="354">
                  <c:v>0.96766860004549116</c:v>
                </c:pt>
                <c:pt idx="355">
                  <c:v>0.97076771192975775</c:v>
                </c:pt>
                <c:pt idx="356">
                  <c:v>0.97371291332110887</c:v>
                </c:pt>
                <c:pt idx="357">
                  <c:v>0.97650373727220763</c:v>
                </c:pt>
                <c:pt idx="358">
                  <c:v>0.97913974131150838</c:v>
                </c:pt>
                <c:pt idx="359">
                  <c:v>0.98162050751340857</c:v>
                </c:pt>
                <c:pt idx="360">
                  <c:v>0.98394564256450845</c:v>
                </c:pt>
                <c:pt idx="361">
                  <c:v>0.98611477782596968</c:v>
                </c:pt>
                <c:pt idx="362">
                  <c:v>0.98812756939196067</c:v>
                </c:pt>
                <c:pt idx="363">
                  <c:v>0.98998369814418119</c:v>
                </c:pt>
                <c:pt idx="364">
                  <c:v>0.99168286980245723</c:v>
                </c:pt>
                <c:pt idx="365">
                  <c:v>0.99322481497139781</c:v>
                </c:pt>
                <c:pt idx="366">
                  <c:v>0.99460928918310565</c:v>
                </c:pt>
                <c:pt idx="367">
                  <c:v>0.99583607293593734</c:v>
                </c:pt>
                <c:pt idx="368">
                  <c:v>0.99690497172930337</c:v>
                </c:pt>
                <c:pt idx="369">
                  <c:v>0.99781581609450598</c:v>
                </c:pt>
                <c:pt idx="370">
                  <c:v>0.99856846162160673</c:v>
                </c:pt>
                <c:pt idx="371">
                  <c:v>0.99916278898232314</c:v>
                </c:pt>
                <c:pt idx="372">
                  <c:v>0.99959870394894657</c:v>
                </c:pt>
                <c:pt idx="373">
                  <c:v>0.99987613740928194</c:v>
                </c:pt>
                <c:pt idx="374">
                  <c:v>0.99999504537760531</c:v>
                </c:pt>
                <c:pt idx="375">
                  <c:v>0.99995540900163737</c:v>
                </c:pt>
                <c:pt idx="376">
                  <c:v>0.99975723456553256</c:v>
                </c:pt>
                <c:pt idx="377">
                  <c:v>0.99940055348888257</c:v>
                </c:pt>
                <c:pt idx="378">
                  <c:v>0.99888542232173505</c:v>
                </c:pt>
                <c:pt idx="379">
                  <c:v>0.99821192273562764</c:v>
                </c:pt>
                <c:pt idx="380">
                  <c:v>0.9973801615106398</c:v>
                </c:pt>
                <c:pt idx="381">
                  <c:v>0.99639027051846274</c:v>
                </c:pt>
                <c:pt idx="382">
                  <c:v>0.99524240670149244</c:v>
                </c:pt>
                <c:pt idx="383">
                  <c:v>0.99393675204794685</c:v>
                </c:pt>
                <c:pt idx="384">
                  <c:v>0.99247351356301239</c:v>
                </c:pt>
                <c:pt idx="385">
                  <c:v>0.9908529232360247</c:v>
                </c:pt>
                <c:pt idx="386">
                  <c:v>0.98907523800368746</c:v>
                </c:pt>
                <c:pt idx="387">
                  <c:v>0.9871407397093368</c:v>
                </c:pt>
                <c:pt idx="388">
                  <c:v>0.98504973505825577</c:v>
                </c:pt>
                <c:pt idx="389">
                  <c:v>0.98280255556904839</c:v>
                </c:pt>
                <c:pt idx="390">
                  <c:v>0.98039955752107832</c:v>
                </c:pt>
                <c:pt idx="391">
                  <c:v>0.97784112189798311</c:v>
                </c:pt>
                <c:pt idx="392">
                  <c:v>0.97512765432727078</c:v>
                </c:pt>
                <c:pt idx="393">
                  <c:v>0.97225958501600962</c:v>
                </c:pt>
                <c:pt idx="394">
                  <c:v>0.96923736868262089</c:v>
                </c:pt>
                <c:pt idx="395">
                  <c:v>0.96606148448478557</c:v>
                </c:pt>
                <c:pt idx="396">
                  <c:v>0.96273243594347602</c:v>
                </c:pt>
                <c:pt idx="397">
                  <c:v>0.9592507508631255</c:v>
                </c:pt>
                <c:pt idx="398">
                  <c:v>0.95561698124794703</c:v>
                </c:pt>
                <c:pt idx="399">
                  <c:v>0.95183170321441624</c:v>
                </c:pt>
                <c:pt idx="400">
                  <c:v>0.94789551689992979</c:v>
                </c:pt>
                <c:pt idx="401">
                  <c:v>0.94380904636765839</c:v>
                </c:pt>
                <c:pt idx="402">
                  <c:v>0.9395729395076029</c:v>
                </c:pt>
                <c:pt idx="403">
                  <c:v>0.93518786793387554</c:v>
                </c:pt>
                <c:pt idx="404">
                  <c:v>0.93065452687821804</c:v>
                </c:pt>
                <c:pt idx="405">
                  <c:v>0.9259736350797767</c:v>
                </c:pt>
                <c:pt idx="406">
                  <c:v>0.92114593467114947</c:v>
                </c:pt>
                <c:pt idx="407">
                  <c:v>0.91617219106072434</c:v>
                </c:pt>
                <c:pt idx="408">
                  <c:v>0.91105319281132768</c:v>
                </c:pt>
                <c:pt idx="409">
                  <c:v>0.90578975151520191</c:v>
                </c:pt>
                <c:pt idx="410">
                  <c:v>0.90038270166532985</c:v>
                </c:pt>
                <c:pt idx="411">
                  <c:v>0.89483290052313236</c:v>
                </c:pt>
                <c:pt idx="412">
                  <c:v>0.88914122798255191</c:v>
                </c:pt>
                <c:pt idx="413">
                  <c:v>0.88330858643055044</c:v>
                </c:pt>
                <c:pt idx="414">
                  <c:v>0.87733590060403999</c:v>
                </c:pt>
                <c:pt idx="415">
                  <c:v>0.87122411744327033</c:v>
                </c:pt>
                <c:pt idx="416">
                  <c:v>0.86497420594169605</c:v>
                </c:pt>
                <c:pt idx="417">
                  <c:v>0.85858715699234767</c:v>
                </c:pt>
                <c:pt idx="418">
                  <c:v>0.85206398323072996</c:v>
                </c:pt>
                <c:pt idx="419">
                  <c:v>0.84540571887427429</c:v>
                </c:pt>
                <c:pt idx="420">
                  <c:v>0.83861341955836666</c:v>
                </c:pt>
                <c:pt idx="421">
                  <c:v>0.83168816216898411</c:v>
                </c:pt>
                <c:pt idx="422">
                  <c:v>0.82463104467195869</c:v>
                </c:pt>
                <c:pt idx="423">
                  <c:v>0.81744318593889997</c:v>
                </c:pt>
                <c:pt idx="424">
                  <c:v>0.81012572556980411</c:v>
                </c:pt>
                <c:pt idx="425">
                  <c:v>0.80267982371237523</c:v>
                </c:pt>
                <c:pt idx="426">
                  <c:v>0.7951066608780899</c:v>
                </c:pt>
                <c:pt idx="427">
                  <c:v>0.78740743775503297</c:v>
                </c:pt>
                <c:pt idx="428">
                  <c:v>0.77958337501753394</c:v>
                </c:pt>
                <c:pt idx="429">
                  <c:v>0.77163571313263579</c:v>
                </c:pt>
                <c:pt idx="430">
                  <c:v>0.76356571216342284</c:v>
                </c:pt>
                <c:pt idx="431">
                  <c:v>0.75537465156924688</c:v>
                </c:pt>
                <c:pt idx="432">
                  <c:v>0.74706383000287324</c:v>
                </c:pt>
                <c:pt idx="433">
                  <c:v>0.73863456510458603</c:v>
                </c:pt>
                <c:pt idx="434">
                  <c:v>0.73008819329328301</c:v>
                </c:pt>
                <c:pt idx="435">
                  <c:v>0.72142606955459232</c:v>
                </c:pt>
                <c:pt idx="436">
                  <c:v>0.71264956722604689</c:v>
                </c:pt>
                <c:pt idx="437">
                  <c:v>0.70376007777934746</c:v>
                </c:pt>
                <c:pt idx="438">
                  <c:v>0.69475901059975276</c:v>
                </c:pt>
                <c:pt idx="439">
                  <c:v>0.68564779276262766</c:v>
                </c:pt>
                <c:pt idx="440">
                  <c:v>0.67642786880718597</c:v>
                </c:pt>
                <c:pt idx="441">
                  <c:v>0.66710070050746861</c:v>
                </c:pt>
                <c:pt idx="442">
                  <c:v>0.65766776664058457</c:v>
                </c:pt>
                <c:pt idx="443">
                  <c:v>0.64813056275225844</c:v>
                </c:pt>
                <c:pt idx="444">
                  <c:v>0.63849060091971876</c:v>
                </c:pt>
                <c:pt idx="445">
                  <c:v>0.6287494095119659</c:v>
                </c:pt>
                <c:pt idx="446">
                  <c:v>0.61890853294745607</c:v>
                </c:pt>
                <c:pt idx="447">
                  <c:v>0.60896953144924182</c:v>
                </c:pt>
                <c:pt idx="448">
                  <c:v>0.59893398079760674</c:v>
                </c:pt>
                <c:pt idx="449">
                  <c:v>0.58880347208023021</c:v>
                </c:pt>
                <c:pt idx="450">
                  <c:v>0.57857961143993286</c:v>
                </c:pt>
                <c:pt idx="451">
                  <c:v>0.56826401982002706</c:v>
                </c:pt>
                <c:pt idx="452">
                  <c:v>0.55785833270732543</c:v>
                </c:pt>
                <c:pt idx="453">
                  <c:v>0.54736419987284213</c:v>
                </c:pt>
                <c:pt idx="454">
                  <c:v>0.53678328511022977</c:v>
                </c:pt>
                <c:pt idx="455">
                  <c:v>0.52611726597199304</c:v>
                </c:pt>
                <c:pt idx="456">
                  <c:v>0.515367833503521</c:v>
                </c:pt>
                <c:pt idx="457">
                  <c:v>0.50453669197497975</c:v>
                </c:pt>
                <c:pt idx="458">
                  <c:v>0.49362555861110979</c:v>
                </c:pt>
                <c:pt idx="459">
                  <c:v>0.48263616331896542</c:v>
                </c:pt>
                <c:pt idx="460">
                  <c:v>0.47157024841365064</c:v>
                </c:pt>
                <c:pt idx="461">
                  <c:v>0.4604295683420806</c:v>
                </c:pt>
                <c:pt idx="462">
                  <c:v>0.44921588940482371</c:v>
                </c:pt>
                <c:pt idx="463">
                  <c:v>0.43793098947606274</c:v>
                </c:pt>
                <c:pt idx="464">
                  <c:v>0.42657665772172199</c:v>
                </c:pt>
                <c:pt idx="465">
                  <c:v>0.41515469431580354</c:v>
                </c:pt>
                <c:pt idx="466">
                  <c:v>0.4036669101549783</c:v>
                </c:pt>
                <c:pt idx="467">
                  <c:v>0.39211512657147751</c:v>
                </c:pt>
                <c:pt idx="468">
                  <c:v>0.3805011750443299</c:v>
                </c:pt>
                <c:pt idx="469">
                  <c:v>0.3688268969089864</c:v>
                </c:pt>
                <c:pt idx="470">
                  <c:v>0.3570941430653905</c:v>
                </c:pt>
                <c:pt idx="471">
                  <c:v>0.34530477368452339</c:v>
                </c:pt>
                <c:pt idx="472">
                  <c:v>0.33346065791348412</c:v>
                </c:pt>
                <c:pt idx="473">
                  <c:v>0.32156367357914528</c:v>
                </c:pt>
                <c:pt idx="474">
                  <c:v>0.30961570689043261</c:v>
                </c:pt>
                <c:pt idx="475">
                  <c:v>0.29761865213927596</c:v>
                </c:pt>
                <c:pt idx="476">
                  <c:v>0.28557441140027823</c:v>
                </c:pt>
                <c:pt idx="477">
                  <c:v>0.27348489422915107</c:v>
                </c:pt>
                <c:pt idx="478">
                  <c:v>0.26135201735996466</c:v>
                </c:pt>
                <c:pt idx="479">
                  <c:v>0.24917770440125575</c:v>
                </c:pt>
                <c:pt idx="480">
                  <c:v>0.23696388553105363</c:v>
                </c:pt>
                <c:pt idx="481">
                  <c:v>0.22471249719085676</c:v>
                </c:pt>
                <c:pt idx="482">
                  <c:v>0.21242548177862</c:v>
                </c:pt>
                <c:pt idx="483">
                  <c:v>0.20010478734079706</c:v>
                </c:pt>
                <c:pt idx="484">
                  <c:v>0.18775236726348704</c:v>
                </c:pt>
                <c:pt idx="485">
                  <c:v>0.17537017996273477</c:v>
                </c:pt>
                <c:pt idx="486">
                  <c:v>0.1629601885740333</c:v>
                </c:pt>
                <c:pt idx="487">
                  <c:v>0.15052436064107844</c:v>
                </c:pt>
                <c:pt idx="488">
                  <c:v>0.1380646678038252</c:v>
                </c:pt>
                <c:pt idx="489">
                  <c:v>0.1255830854858902</c:v>
                </c:pt>
                <c:pt idx="490">
                  <c:v>0.11308159258136333</c:v>
                </c:pt>
                <c:pt idx="491">
                  <c:v>0.1005621711410601</c:v>
                </c:pt>
                <c:pt idx="492">
                  <c:v>8.802680605827809E-2</c:v>
                </c:pt>
                <c:pt idx="493">
                  <c:v>7.5477484754101709E-2</c:v>
                </c:pt>
                <c:pt idx="494">
                  <c:v>6.2916196862306303E-2</c:v>
                </c:pt>
                <c:pt idx="495">
                  <c:v>5.0344933913911434E-2</c:v>
                </c:pt>
                <c:pt idx="496">
                  <c:v>3.776568902143327E-2</c:v>
                </c:pt>
                <c:pt idx="497">
                  <c:v>2.5180456562886366E-2</c:v>
                </c:pt>
                <c:pt idx="498">
                  <c:v>1.2591231865585599E-2</c:v>
                </c:pt>
                <c:pt idx="499">
                  <c:v>1.0889793189807276E-8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-1.2292967468390455E-2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0.15251211748738955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0.91227748973511147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-0.20248778691134092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0.74146262690452469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-0.11800334938303758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0.76627957406426905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-0.25523603490626617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0.82824756661238974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5.532755084939061E-2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0.5369718084041345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0.36514172319350258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0.90635853449831516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8.4873922964912543E-2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0.6567208728387971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-0.63562891717260828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-0.7996339056975601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-0.40713026298732746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0.31496889977310766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0.77065005432840883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499352"/>
        <c:axId val="640496608"/>
      </c:scatterChart>
      <c:valAx>
        <c:axId val="640499352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F1 (49,35 %)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640496608"/>
        <c:crosses val="autoZero"/>
        <c:crossBetween val="midCat"/>
        <c:majorUnit val="0.25"/>
      </c:valAx>
      <c:valAx>
        <c:axId val="640496608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F2 (14,51 %)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640499352"/>
        <c:crosses val="autoZero"/>
        <c:crossBetween val="midCat"/>
        <c:majorUnit val="0.2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fr-FR"/>
              <a:t>Observations (axes F1 and F2: 63,86 %)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2016535433070872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2016535433070928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201653543307092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016535433070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201653543307087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9.3850131233595799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85013123359582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9.3850131233595799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6.111040515849597E-17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9.3850131233595799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PCA!$C$164:$C$188</c:f>
              <c:numCache>
                <c:formatCode>0.000</c:formatCode>
                <c:ptCount val="25"/>
                <c:pt idx="0">
                  <c:v>-0.19186703655771828</c:v>
                </c:pt>
                <c:pt idx="1">
                  <c:v>-2.7497860556210214</c:v>
                </c:pt>
                <c:pt idx="2">
                  <c:v>-0.89856984561840769</c:v>
                </c:pt>
                <c:pt idx="3">
                  <c:v>-0.43910364428120052</c:v>
                </c:pt>
                <c:pt idx="4">
                  <c:v>-2.0637751205550732</c:v>
                </c:pt>
                <c:pt idx="5">
                  <c:v>-1.7674504779476135</c:v>
                </c:pt>
                <c:pt idx="6">
                  <c:v>-1.7515855293655298</c:v>
                </c:pt>
                <c:pt idx="7">
                  <c:v>-0.72729105344941813</c:v>
                </c:pt>
                <c:pt idx="8">
                  <c:v>-2.96722706018824</c:v>
                </c:pt>
                <c:pt idx="9">
                  <c:v>-1.6489218016427205</c:v>
                </c:pt>
                <c:pt idx="10">
                  <c:v>-2.0130445848839345</c:v>
                </c:pt>
                <c:pt idx="11">
                  <c:v>-2.5160083531161646</c:v>
                </c:pt>
                <c:pt idx="12">
                  <c:v>-0.98694311961003145</c:v>
                </c:pt>
                <c:pt idx="13">
                  <c:v>-1.6877809014227676</c:v>
                </c:pt>
                <c:pt idx="14">
                  <c:v>-0.51271548530573763</c:v>
                </c:pt>
                <c:pt idx="15">
                  <c:v>2.5990563453267965</c:v>
                </c:pt>
                <c:pt idx="16">
                  <c:v>0.9518551168805115</c:v>
                </c:pt>
                <c:pt idx="17">
                  <c:v>2.2008237215242041</c:v>
                </c:pt>
                <c:pt idx="18">
                  <c:v>4.7708375943441368</c:v>
                </c:pt>
                <c:pt idx="19">
                  <c:v>0.68386397988389325</c:v>
                </c:pt>
                <c:pt idx="20">
                  <c:v>4.611849354348287</c:v>
                </c:pt>
                <c:pt idx="21">
                  <c:v>3.7553206803461658</c:v>
                </c:pt>
                <c:pt idx="22">
                  <c:v>2.2152142552665079</c:v>
                </c:pt>
                <c:pt idx="23">
                  <c:v>-0.19253263342262908</c:v>
                </c:pt>
                <c:pt idx="24">
                  <c:v>1.3257816550676786</c:v>
                </c:pt>
              </c:numCache>
            </c:numRef>
          </c:xVal>
          <c:yVal>
            <c:numRef>
              <c:f>PCA!$D$164:$D$188</c:f>
              <c:numCache>
                <c:formatCode>0.000</c:formatCode>
                <c:ptCount val="25"/>
                <c:pt idx="0">
                  <c:v>0.36743480789322963</c:v>
                </c:pt>
                <c:pt idx="1">
                  <c:v>-0.76715770074988543</c:v>
                </c:pt>
                <c:pt idx="2">
                  <c:v>-1.1986412520142622</c:v>
                </c:pt>
                <c:pt idx="3">
                  <c:v>1.6418956018366493</c:v>
                </c:pt>
                <c:pt idx="4">
                  <c:v>-0.74856583061299875</c:v>
                </c:pt>
                <c:pt idx="5">
                  <c:v>1.3824743587086639</c:v>
                </c:pt>
                <c:pt idx="6">
                  <c:v>-0.56039644313783399</c:v>
                </c:pt>
                <c:pt idx="7">
                  <c:v>-0.92252364423565125</c:v>
                </c:pt>
                <c:pt idx="8">
                  <c:v>-1.721538511646469</c:v>
                </c:pt>
                <c:pt idx="9">
                  <c:v>1.1049529105170515</c:v>
                </c:pt>
                <c:pt idx="10">
                  <c:v>0.13542993537262643</c:v>
                </c:pt>
                <c:pt idx="11">
                  <c:v>0.15288605749506123</c:v>
                </c:pt>
                <c:pt idx="12">
                  <c:v>-0.51518848383799731</c:v>
                </c:pt>
                <c:pt idx="13">
                  <c:v>2.5562261496437362</c:v>
                </c:pt>
                <c:pt idx="14">
                  <c:v>0.61836521143647227</c:v>
                </c:pt>
                <c:pt idx="15">
                  <c:v>0.37991287599676266</c:v>
                </c:pt>
                <c:pt idx="16">
                  <c:v>-1.7538085635249414</c:v>
                </c:pt>
                <c:pt idx="17">
                  <c:v>-2.110616375285244</c:v>
                </c:pt>
                <c:pt idx="18">
                  <c:v>-5.867946963319242E-2</c:v>
                </c:pt>
                <c:pt idx="19">
                  <c:v>-1.3885467975998418</c:v>
                </c:pt>
                <c:pt idx="20">
                  <c:v>-1.8317988944717433E-2</c:v>
                </c:pt>
                <c:pt idx="21">
                  <c:v>-0.40592472915004529</c:v>
                </c:pt>
                <c:pt idx="22">
                  <c:v>2.0395119370011137</c:v>
                </c:pt>
                <c:pt idx="23">
                  <c:v>0.25146747380235174</c:v>
                </c:pt>
                <c:pt idx="24">
                  <c:v>1.5393484706693807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181544"/>
        <c:axId val="447184288"/>
      </c:scatterChart>
      <c:valAx>
        <c:axId val="447181544"/>
        <c:scaling>
          <c:orientation val="minMax"/>
          <c:max val="5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F1 (49,35 %)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4288"/>
        <c:crosses val="autoZero"/>
        <c:crossBetween val="midCat"/>
        <c:majorUnit val="1"/>
      </c:valAx>
      <c:valAx>
        <c:axId val="447184288"/>
        <c:scaling>
          <c:orientation val="minMax"/>
          <c:max val="3"/>
          <c:min val="-3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fr-FR"/>
                  <a:t>F2 (14,51 %)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fr-FR"/>
          </a:p>
        </c:txPr>
        <c:crossAx val="447181544"/>
        <c:crosses val="autoZero"/>
        <c:crossBetween val="midCat"/>
        <c:majorUnit val="1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sel="0" val="0">
  <itemLst>
    <item val="Summary statistics"/>
    <item val="Proximity matrix (Pearson correlation coefficient)"/>
    <item val="Node statistics"/>
    <item val="Variance decomposition for the optimal classification"/>
    <item val="Class centroids"/>
    <item val="Distances between the class centroids"/>
    <item val="Central objects"/>
    <item val="Distances between the central objects"/>
    <item val="Results by class"/>
    <item val="Results by object"/>
  </itemLst>
</formControlPr>
</file>

<file path=xl/ctrlProps/ctrlProp2.xml><?xml version="1.0" encoding="utf-8"?>
<formControlPr xmlns="http://schemas.microsoft.com/office/spreadsheetml/2009/9/main" objectType="Drop" dropStyle="combo" dx="16" sel="0" val="0">
  <itemLst>
    <item val="Summary statistics"/>
    <item val="Proximity matrix (Pearson correlation coefficient)"/>
    <item val="Node statistics"/>
    <item val="Variance decomposition for the optimal classification"/>
    <item val="Class centroids"/>
    <item val="Distances between the class centroids"/>
    <item val="Central objects"/>
    <item val="Distances between the central objects"/>
    <item val="Results by class"/>
    <item val="Results by object"/>
  </itemLst>
</formControlPr>
</file>

<file path=xl/ctrlProps/ctrlProp3.xml><?xml version="1.0" encoding="utf-8"?>
<formControlPr xmlns="http://schemas.microsoft.com/office/spreadsheetml/2009/9/main" objectType="Drop" dropStyle="combo" dx="16" sel="0" val="0">
  <itemLst>
    <item val="Summary statistics"/>
    <item val="Correlation matrix (Pearson (n))"/>
    <item val="Principal Component Analysis"/>
    <item val="Eigenvalues"/>
    <item val="Eigenvectors"/>
    <item val="Factor loadings"/>
    <item val="Correlations between variables and factors"/>
    <item val="Contribution of the variables (%)"/>
    <item val="Squared cosines of the variables"/>
    <item val="Factor scores"/>
    <item val="Contribution of the observations (%)"/>
    <item val="Squared cosines of the observations"/>
    <item val="Results after the Varimax rotation"/>
    <item val="Rotation matrix"/>
    <item val="Percentage of variance after Varimax rotation"/>
    <item val="Factor loadings after Varimax rotation"/>
    <item val="Correlations between variables and factors after Varimax rotation"/>
    <item val="Contribution of the variables (%) after Varimax rotation"/>
    <item val="Squared cosines of the variables after Varimax rotation"/>
    <item val="Component score coefficients after Varimax rotation"/>
    <item val="Factor scores after Varimax rotation"/>
    <item val="Squared cosines of the observations after Varimax rotation"/>
  </itemLst>
</formControlPr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55</xdr:row>
      <xdr:rowOff>0</xdr:rowOff>
    </xdr:from>
    <xdr:to>
      <xdr:col>6</xdr:col>
      <xdr:colOff>0</xdr:colOff>
      <xdr:row>72</xdr:row>
      <xdr:rowOff>0</xdr:rowOff>
    </xdr:to>
    <xdr:graphicFrame macro="">
      <xdr:nvGraphicFramePr>
        <xdr:cNvPr id="2" name="Chart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6</xdr:col>
      <xdr:colOff>0</xdr:colOff>
      <xdr:row>91</xdr:row>
      <xdr:rowOff>0</xdr:rowOff>
    </xdr:to>
    <xdr:graphicFrame macro="">
      <xdr:nvGraphicFramePr>
        <xdr:cNvPr id="3" name="Chart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182</xdr:row>
      <xdr:rowOff>0</xdr:rowOff>
    </xdr:from>
    <xdr:to>
      <xdr:col>6</xdr:col>
      <xdr:colOff>0</xdr:colOff>
      <xdr:row>199</xdr:row>
      <xdr:rowOff>0</xdr:rowOff>
    </xdr:to>
    <xdr:graphicFrame macro="">
      <xdr:nvGraphicFramePr>
        <xdr:cNvPr id="4" name="Chart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9525</xdr:rowOff>
        </xdr:from>
        <xdr:to>
          <xdr:col>3</xdr:col>
          <xdr:colOff>895350</xdr:colOff>
          <xdr:row>8</xdr:row>
          <xdr:rowOff>190500</xdr:rowOff>
        </xdr:to>
        <xdr:sp macro="" textlink="">
          <xdr:nvSpPr>
            <xdr:cNvPr id="32769" name="Drop Down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0</xdr:colOff>
      <xdr:row>58</xdr:row>
      <xdr:rowOff>7936</xdr:rowOff>
    </xdr:from>
    <xdr:to>
      <xdr:col>11</xdr:col>
      <xdr:colOff>314544</xdr:colOff>
      <xdr:row>72</xdr:row>
      <xdr:rowOff>10949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51500" y="11112499"/>
          <a:ext cx="3386357" cy="26700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514349</xdr:colOff>
      <xdr:row>71</xdr:row>
      <xdr:rowOff>119062</xdr:rowOff>
    </xdr:from>
    <xdr:to>
      <xdr:col>11</xdr:col>
      <xdr:colOff>681036</xdr:colOff>
      <xdr:row>91</xdr:row>
      <xdr:rowOff>23812</xdr:rowOff>
    </xdr:to>
    <xdr:graphicFrame macro="">
      <xdr:nvGraphicFramePr>
        <xdr:cNvPr id="2" name="Chart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104</xdr:row>
      <xdr:rowOff>0</xdr:rowOff>
    </xdr:from>
    <xdr:to>
      <xdr:col>6</xdr:col>
      <xdr:colOff>0</xdr:colOff>
      <xdr:row>121</xdr:row>
      <xdr:rowOff>0</xdr:rowOff>
    </xdr:to>
    <xdr:graphicFrame macro="">
      <xdr:nvGraphicFramePr>
        <xdr:cNvPr id="3" name="Chart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218</xdr:row>
      <xdr:rowOff>0</xdr:rowOff>
    </xdr:from>
    <xdr:to>
      <xdr:col>6</xdr:col>
      <xdr:colOff>0</xdr:colOff>
      <xdr:row>235</xdr:row>
      <xdr:rowOff>0</xdr:rowOff>
    </xdr:to>
    <xdr:graphicFrame macro="">
      <xdr:nvGraphicFramePr>
        <xdr:cNvPr id="4" name="Chart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9525</xdr:rowOff>
        </xdr:from>
        <xdr:to>
          <xdr:col>4</xdr:col>
          <xdr:colOff>762000</xdr:colOff>
          <xdr:row>8</xdr:row>
          <xdr:rowOff>190500</xdr:rowOff>
        </xdr:to>
        <xdr:sp macro="" textlink="">
          <xdr:nvSpPr>
            <xdr:cNvPr id="31745" name="Drop Down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20</xdr:col>
      <xdr:colOff>745851</xdr:colOff>
      <xdr:row>82</xdr:row>
      <xdr:rowOff>49086</xdr:rowOff>
    </xdr:from>
    <xdr:to>
      <xdr:col>29</xdr:col>
      <xdr:colOff>257022</xdr:colOff>
      <xdr:row>99</xdr:row>
      <xdr:rowOff>152400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85851" y="15784386"/>
          <a:ext cx="6369171" cy="35132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6</xdr:col>
      <xdr:colOff>0</xdr:colOff>
      <xdr:row>63</xdr:row>
      <xdr:rowOff>0</xdr:rowOff>
    </xdr:to>
    <xdr:graphicFrame macro="">
      <xdr:nvGraphicFramePr>
        <xdr:cNvPr id="2" name="Chart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110</xdr:row>
      <xdr:rowOff>0</xdr:rowOff>
    </xdr:from>
    <xdr:to>
      <xdr:col>5</xdr:col>
      <xdr:colOff>88900</xdr:colOff>
      <xdr:row>127</xdr:row>
      <xdr:rowOff>0</xdr:rowOff>
    </xdr:to>
    <xdr:graphicFrame macro="">
      <xdr:nvGraphicFramePr>
        <xdr:cNvPr id="3" name="Chart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190</xdr:row>
      <xdr:rowOff>0</xdr:rowOff>
    </xdr:from>
    <xdr:to>
      <xdr:col>6</xdr:col>
      <xdr:colOff>0</xdr:colOff>
      <xdr:row>207</xdr:row>
      <xdr:rowOff>0</xdr:rowOff>
    </xdr:to>
    <xdr:graphicFrame macro="">
      <xdr:nvGraphicFramePr>
        <xdr:cNvPr id="4" name="Chart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209</xdr:row>
      <xdr:rowOff>0</xdr:rowOff>
    </xdr:from>
    <xdr:to>
      <xdr:col>6</xdr:col>
      <xdr:colOff>0</xdr:colOff>
      <xdr:row>226</xdr:row>
      <xdr:rowOff>0</xdr:rowOff>
    </xdr:to>
    <xdr:graphicFrame macro="">
      <xdr:nvGraphicFramePr>
        <xdr:cNvPr id="5" name="Chart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335</xdr:row>
      <xdr:rowOff>0</xdr:rowOff>
    </xdr:from>
    <xdr:to>
      <xdr:col>4</xdr:col>
      <xdr:colOff>711200</xdr:colOff>
      <xdr:row>352</xdr:row>
      <xdr:rowOff>0</xdr:rowOff>
    </xdr:to>
    <xdr:graphicFrame macro="">
      <xdr:nvGraphicFramePr>
        <xdr:cNvPr id="6" name="Chart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5</xdr:col>
      <xdr:colOff>166686</xdr:colOff>
      <xdr:row>400</xdr:row>
      <xdr:rowOff>35720</xdr:rowOff>
    </xdr:from>
    <xdr:to>
      <xdr:col>16</xdr:col>
      <xdr:colOff>309561</xdr:colOff>
      <xdr:row>424</xdr:row>
      <xdr:rowOff>-1</xdr:rowOff>
    </xdr:to>
    <xdr:graphicFrame macro="">
      <xdr:nvGraphicFramePr>
        <xdr:cNvPr id="7" name="Chart 6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449</xdr:row>
      <xdr:rowOff>0</xdr:rowOff>
    </xdr:from>
    <xdr:to>
      <xdr:col>6</xdr:col>
      <xdr:colOff>0</xdr:colOff>
      <xdr:row>465</xdr:row>
      <xdr:rowOff>171450</xdr:rowOff>
    </xdr:to>
    <xdr:graphicFrame macro="">
      <xdr:nvGraphicFramePr>
        <xdr:cNvPr id="8" name="Chart 7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</xdr:row>
          <xdr:rowOff>9525</xdr:rowOff>
        </xdr:from>
        <xdr:to>
          <xdr:col>4</xdr:col>
          <xdr:colOff>762000</xdr:colOff>
          <xdr:row>5</xdr:row>
          <xdr:rowOff>190500</xdr:rowOff>
        </xdr:to>
        <xdr:sp macro="" textlink="">
          <xdr:nvSpPr>
            <xdr:cNvPr id="39937" name="Drop Down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0</xdr:colOff>
      <xdr:row>401</xdr:row>
      <xdr:rowOff>0</xdr:rowOff>
    </xdr:from>
    <xdr:to>
      <xdr:col>28</xdr:col>
      <xdr:colOff>147043</xdr:colOff>
      <xdr:row>424</xdr:row>
      <xdr:rowOff>159000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954000" y="76893964"/>
          <a:ext cx="8529043" cy="45541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554567</xdr:colOff>
      <xdr:row>1</xdr:row>
      <xdr:rowOff>38724</xdr:rowOff>
    </xdr:from>
    <xdr:to>
      <xdr:col>57</xdr:col>
      <xdr:colOff>466724</xdr:colOff>
      <xdr:row>18</xdr:row>
      <xdr:rowOff>155094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Files%20Article%20Oued%20Souf%20Hydrology%20Journal/Excel%20Binary%20diagrams%20Chadah%20Ca%20vs%20Mg/Diagrammes%20binaires%20Oued%20Souf%20artic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mg et meq calculé"/>
      <sheetName val="Données meq"/>
    </sheetNames>
    <sheetDataSet>
      <sheetData sheetId="0"/>
      <sheetData sheetId="1">
        <row r="1">
          <cell r="AG1" t="str">
            <v>Ca/Mg</v>
          </cell>
        </row>
        <row r="2">
          <cell r="AF2" t="str">
            <v>Group 1</v>
          </cell>
          <cell r="AG2">
            <v>0.6884765625</v>
          </cell>
          <cell r="AJ2">
            <v>7.9448717948718262</v>
          </cell>
          <cell r="AK2">
            <v>-41.610005868544597</v>
          </cell>
        </row>
        <row r="3">
          <cell r="AF3" t="str">
            <v>Group 1</v>
          </cell>
          <cell r="AG3">
            <v>0.85164835164835162</v>
          </cell>
          <cell r="AJ3">
            <v>6.0921683389074701</v>
          </cell>
          <cell r="AK3">
            <v>-38.974559859154901</v>
          </cell>
        </row>
        <row r="4">
          <cell r="AF4" t="str">
            <v>Group 1</v>
          </cell>
          <cell r="AG4">
            <v>0.73610415623435155</v>
          </cell>
          <cell r="AJ4">
            <v>9.5037068004459648</v>
          </cell>
          <cell r="AK4">
            <v>-41.839143192488258</v>
          </cell>
        </row>
        <row r="5">
          <cell r="AF5" t="str">
            <v>Group 1</v>
          </cell>
          <cell r="AG5">
            <v>0.88727678571428581</v>
          </cell>
          <cell r="AJ5">
            <v>8.2580267558528107</v>
          </cell>
          <cell r="AK5">
            <v>-37.930780516431923</v>
          </cell>
        </row>
        <row r="6">
          <cell r="AF6" t="str">
            <v>Group 1</v>
          </cell>
          <cell r="AG6">
            <v>0.86538461538461531</v>
          </cell>
          <cell r="AJ6">
            <v>6.619732441471573</v>
          </cell>
          <cell r="AK6">
            <v>-40.705780516431922</v>
          </cell>
        </row>
        <row r="7">
          <cell r="AF7" t="str">
            <v>Group 1</v>
          </cell>
          <cell r="AG7">
            <v>0.92773437500000011</v>
          </cell>
          <cell r="AJ7">
            <v>5.1075529542920819</v>
          </cell>
          <cell r="AK7">
            <v>-37.730780516431921</v>
          </cell>
        </row>
        <row r="8">
          <cell r="AF8" t="str">
            <v>Group 1</v>
          </cell>
          <cell r="AG8">
            <v>0.85164835164835162</v>
          </cell>
          <cell r="AJ8">
            <v>5.1200390189520597</v>
          </cell>
          <cell r="AK8">
            <v>-39.9975058685446</v>
          </cell>
        </row>
        <row r="9">
          <cell r="AF9" t="str">
            <v>Group 1</v>
          </cell>
          <cell r="AG9">
            <v>0.75342465753424659</v>
          </cell>
          <cell r="AJ9">
            <v>8.977257525083612</v>
          </cell>
          <cell r="AK9">
            <v>-41.368309859154927</v>
          </cell>
        </row>
        <row r="10">
          <cell r="AF10" t="str">
            <v>Group 1</v>
          </cell>
          <cell r="AG10">
            <v>0.77845982142857151</v>
          </cell>
          <cell r="AJ10">
            <v>8.1363712374581922</v>
          </cell>
          <cell r="AK10">
            <v>-39.380721830985919</v>
          </cell>
        </row>
        <row r="11">
          <cell r="AF11" t="str">
            <v>Group 1</v>
          </cell>
          <cell r="AG11">
            <v>0.703125</v>
          </cell>
          <cell r="AJ11">
            <v>10.854849498327759</v>
          </cell>
          <cell r="AK11">
            <v>-36.849530516431919</v>
          </cell>
        </row>
        <row r="12">
          <cell r="AF12" t="str">
            <v>Group 1</v>
          </cell>
          <cell r="AG12">
            <v>0.94651442307692302</v>
          </cell>
          <cell r="AJ12">
            <v>7.8467391304347807</v>
          </cell>
          <cell r="AK12">
            <v>-37.539084507042254</v>
          </cell>
        </row>
        <row r="13">
          <cell r="AF13" t="str">
            <v>Group 1</v>
          </cell>
          <cell r="AG13">
            <v>0.93377483443708609</v>
          </cell>
          <cell r="AJ13">
            <v>4.6131549609810492</v>
          </cell>
          <cell r="AK13">
            <v>-38.138581832525205</v>
          </cell>
        </row>
        <row r="14">
          <cell r="AF14" t="str">
            <v>Group 1</v>
          </cell>
          <cell r="AG14">
            <v>0.71685508735868453</v>
          </cell>
          <cell r="AJ14">
            <v>8.6588350055741365</v>
          </cell>
          <cell r="AK14">
            <v>-42.180839201877937</v>
          </cell>
        </row>
        <row r="15">
          <cell r="AF15" t="str">
            <v>Group 1</v>
          </cell>
          <cell r="AG15">
            <v>0.91796875000000011</v>
          </cell>
          <cell r="AJ15">
            <v>5.033835005574133</v>
          </cell>
          <cell r="AK15">
            <v>-37.351643192488254</v>
          </cell>
        </row>
        <row r="16">
          <cell r="AF16" t="str">
            <v>Group 2</v>
          </cell>
          <cell r="AG16">
            <v>0.97656250000000011</v>
          </cell>
          <cell r="AJ16">
            <v>3.7637681159420247</v>
          </cell>
          <cell r="AK16">
            <v>-41.510005868544603</v>
          </cell>
        </row>
        <row r="17">
          <cell r="AF17" t="str">
            <v>Group 2</v>
          </cell>
          <cell r="AG17">
            <v>0.72451171874999998</v>
          </cell>
          <cell r="AJ17">
            <v>8.5280992196209553</v>
          </cell>
          <cell r="AK17">
            <v>-46.00176056338028</v>
          </cell>
        </row>
        <row r="18">
          <cell r="AF18" t="str">
            <v>Group 2</v>
          </cell>
          <cell r="AG18">
            <v>0.8515625</v>
          </cell>
          <cell r="AJ18">
            <v>9.2905518394648823</v>
          </cell>
          <cell r="AK18">
            <v>-47.217312206572771</v>
          </cell>
        </row>
        <row r="19">
          <cell r="AF19" t="str">
            <v>Group 2</v>
          </cell>
          <cell r="AG19">
            <v>0.93017578125</v>
          </cell>
          <cell r="AJ19">
            <v>12.038099219620953</v>
          </cell>
          <cell r="AK19">
            <v>-45.818368544600936</v>
          </cell>
        </row>
        <row r="20">
          <cell r="AF20" t="str">
            <v>Group 2</v>
          </cell>
          <cell r="AG20">
            <v>0.74090704984283784</v>
          </cell>
          <cell r="AJ20">
            <v>6.2191471571906405</v>
          </cell>
          <cell r="AK20">
            <v>-49.645862676056339</v>
          </cell>
        </row>
        <row r="21">
          <cell r="AF21" t="str">
            <v>Group 2</v>
          </cell>
          <cell r="AG21">
            <v>0.73974609375</v>
          </cell>
          <cell r="AJ21">
            <v>7.2858695652173893</v>
          </cell>
          <cell r="AK21">
            <v>-43.397593896713616</v>
          </cell>
        </row>
        <row r="22">
          <cell r="AF22" t="str">
            <v>Group 2</v>
          </cell>
          <cell r="AG22">
            <v>0.76941176470588235</v>
          </cell>
          <cell r="AJ22">
            <v>5.807134894091412</v>
          </cell>
          <cell r="AK22">
            <v>-50.908597417840376</v>
          </cell>
        </row>
        <row r="23">
          <cell r="AF23" t="str">
            <v>Group 2</v>
          </cell>
          <cell r="AG23">
            <v>0.69426751592356684</v>
          </cell>
          <cell r="AJ23">
            <v>11.943422519509475</v>
          </cell>
          <cell r="AK23">
            <v>-48.406132629107987</v>
          </cell>
        </row>
        <row r="24">
          <cell r="AF24" t="str">
            <v>Group 3</v>
          </cell>
          <cell r="AG24">
            <v>0.77017114914425422</v>
          </cell>
          <cell r="AJ24">
            <v>7.2619843924191763</v>
          </cell>
          <cell r="AK24">
            <v>-44.710299295774647</v>
          </cell>
        </row>
        <row r="25">
          <cell r="AF25" t="str">
            <v>Group 3</v>
          </cell>
          <cell r="AG25">
            <v>0.79908675799086759</v>
          </cell>
          <cell r="AJ25">
            <v>7.1442028985507235</v>
          </cell>
          <cell r="AK25">
            <v>-42.794248826291081</v>
          </cell>
        </row>
        <row r="26">
          <cell r="AF26" t="str">
            <v>Group 3</v>
          </cell>
          <cell r="AG26">
            <v>0.7734375</v>
          </cell>
          <cell r="AJ26">
            <v>7.4931716833890754</v>
          </cell>
          <cell r="AK26">
            <v>-39.75176056338028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U26"/>
  <sheetViews>
    <sheetView workbookViewId="0"/>
  </sheetViews>
  <sheetFormatPr baseColWidth="10" defaultRowHeight="15" x14ac:dyDescent="0.25"/>
  <sheetData>
    <row r="2" spans="2:21" x14ac:dyDescent="0.25">
      <c r="B2" s="6">
        <v>-0.19186703655771814</v>
      </c>
      <c r="C2" s="6">
        <v>0.36743480789322897</v>
      </c>
      <c r="D2" s="6">
        <v>-0.32441339042219719</v>
      </c>
      <c r="E2" s="6">
        <v>1.1613709318444085</v>
      </c>
      <c r="F2" s="6">
        <v>-1.0312784506141093</v>
      </c>
      <c r="G2" s="6">
        <v>0.77573040458617126</v>
      </c>
      <c r="H2" s="6">
        <v>0.38552115635447248</v>
      </c>
      <c r="I2" s="6">
        <v>0.27323942501498749</v>
      </c>
      <c r="J2" s="6">
        <v>-0.89912422795824321</v>
      </c>
      <c r="K2" s="6">
        <v>0.32176789564213032</v>
      </c>
      <c r="L2" s="6">
        <v>-1.273068334836075E-2</v>
      </c>
      <c r="M2" s="6">
        <v>0.29132080150687012</v>
      </c>
      <c r="N2" s="6">
        <v>2.1800001955942676</v>
      </c>
      <c r="O2" s="6">
        <v>0.16411416588829586</v>
      </c>
      <c r="P2" s="6">
        <v>1.4077810782630103E-2</v>
      </c>
      <c r="Q2" s="6">
        <v>0.45344975029557055</v>
      </c>
      <c r="R2" s="6">
        <v>0.25312664048878963</v>
      </c>
      <c r="S2" s="6">
        <v>-0.15594068598861066</v>
      </c>
      <c r="T2" s="6">
        <v>-0.36534363337627068</v>
      </c>
      <c r="U2" s="6">
        <v>-2.7037139899489807E-2</v>
      </c>
    </row>
    <row r="3" spans="2:21" x14ac:dyDescent="0.25">
      <c r="B3" s="6">
        <v>-0.89856984561840769</v>
      </c>
      <c r="C3" s="6">
        <v>-1.1986412520142578</v>
      </c>
      <c r="D3" s="6">
        <v>-2.3062946930635588</v>
      </c>
      <c r="E3" s="6">
        <v>0.20834409848380678</v>
      </c>
      <c r="F3" s="6">
        <v>0.25525038040471615</v>
      </c>
      <c r="G3" s="6">
        <v>0.5189626642987496</v>
      </c>
      <c r="H3" s="6">
        <v>0.21379661135584177</v>
      </c>
      <c r="I3" s="6">
        <v>-4.0113283583431969E-2</v>
      </c>
      <c r="J3" s="6">
        <v>0.51939630584253638</v>
      </c>
      <c r="K3" s="6">
        <v>0.19142552929096962</v>
      </c>
      <c r="L3" s="6">
        <v>0.94476096821366951</v>
      </c>
      <c r="M3" s="6">
        <v>-0.38678175446119867</v>
      </c>
      <c r="N3" s="6">
        <v>0.33204713660468227</v>
      </c>
      <c r="O3" s="6">
        <v>-0.265268965952562</v>
      </c>
      <c r="P3" s="6">
        <v>-3.6311962737633936E-2</v>
      </c>
      <c r="Q3" s="6">
        <v>-0.19366076183874406</v>
      </c>
      <c r="R3" s="6">
        <v>0.20726866247769063</v>
      </c>
      <c r="S3" s="6">
        <v>0.24253859841827993</v>
      </c>
      <c r="T3" s="6">
        <v>1.4213927780558471</v>
      </c>
      <c r="U3" s="6">
        <v>-1.3816709220791401</v>
      </c>
    </row>
    <row r="4" spans="2:21" x14ac:dyDescent="0.25">
      <c r="B4" s="6">
        <v>-0.51271548530573829</v>
      </c>
      <c r="C4" s="6">
        <v>0.61836521143647605</v>
      </c>
      <c r="D4" s="6">
        <v>-1.011328674698488</v>
      </c>
      <c r="E4" s="6">
        <v>-1.1031190403041728</v>
      </c>
      <c r="F4" s="6">
        <v>1.0446730534425928</v>
      </c>
      <c r="G4" s="6">
        <v>-0.59455752226805259</v>
      </c>
      <c r="H4" s="6">
        <v>0.97946190745401795</v>
      </c>
      <c r="I4" s="6">
        <v>0.58772905291807864</v>
      </c>
      <c r="J4" s="6">
        <v>0.28879655090136797</v>
      </c>
      <c r="K4" s="6">
        <v>-0.13411565414899629</v>
      </c>
      <c r="L4" s="6">
        <v>0.76786389795934562</v>
      </c>
      <c r="M4" s="6">
        <v>-0.2254039278262894</v>
      </c>
      <c r="N4" s="6">
        <v>0.14929601894624472</v>
      </c>
      <c r="O4" s="6">
        <v>0.6647169951454448</v>
      </c>
      <c r="P4" s="6">
        <v>1.5737311465898156</v>
      </c>
      <c r="Q4" s="6">
        <v>-0.91649032834118294</v>
      </c>
      <c r="R4" s="6">
        <v>-0.54430647037396696</v>
      </c>
      <c r="S4" s="6">
        <v>-0.7114962092539846</v>
      </c>
      <c r="T4" s="6">
        <v>-0.18143404415588874</v>
      </c>
      <c r="U4" s="6">
        <v>0.19030973926631076</v>
      </c>
    </row>
    <row r="5" spans="2:21" x14ac:dyDescent="0.25">
      <c r="B5" s="6">
        <v>-2.0637751205550714</v>
      </c>
      <c r="C5" s="6">
        <v>-0.7485658306130033</v>
      </c>
      <c r="D5" s="6">
        <v>3.4189864949465205</v>
      </c>
      <c r="E5" s="6">
        <v>-0.43017001990580594</v>
      </c>
      <c r="F5" s="6">
        <v>0.27084894391624414</v>
      </c>
      <c r="G5" s="6">
        <v>0.5138733485864958</v>
      </c>
      <c r="H5" s="6">
        <v>0.53975811901264303</v>
      </c>
      <c r="I5" s="6">
        <v>-5.5778186105802749E-2</v>
      </c>
      <c r="J5" s="6">
        <v>-0.29556121173942268</v>
      </c>
      <c r="K5" s="6">
        <v>2.0369132438286287E-2</v>
      </c>
      <c r="L5" s="6">
        <v>0.7935645025347754</v>
      </c>
      <c r="M5" s="6">
        <v>-0.4875387443786422</v>
      </c>
      <c r="N5" s="6">
        <v>-0.34910366349803135</v>
      </c>
      <c r="O5" s="6">
        <v>0.50106993417076962</v>
      </c>
      <c r="P5" s="6">
        <v>-0.39413245970736632</v>
      </c>
      <c r="Q5" s="6">
        <v>1.5343541809747945</v>
      </c>
      <c r="R5" s="6">
        <v>-0.5784718459493513</v>
      </c>
      <c r="S5" s="6">
        <v>-0.99803753733498068</v>
      </c>
      <c r="T5" s="6">
        <v>-0.33678120521932164</v>
      </c>
      <c r="U5" s="6">
        <v>-0.31413404604316708</v>
      </c>
    </row>
    <row r="6" spans="2:21" x14ac:dyDescent="0.25">
      <c r="B6" s="6">
        <v>2.2152142552665071</v>
      </c>
      <c r="C6" s="6">
        <v>2.0395119370011132</v>
      </c>
      <c r="D6" s="6">
        <v>0.17749184898305487</v>
      </c>
      <c r="E6" s="6">
        <v>-0.97862091500624038</v>
      </c>
      <c r="F6" s="6">
        <v>0.76696119177824751</v>
      </c>
      <c r="G6" s="6">
        <v>0.92975102797929743</v>
      </c>
      <c r="H6" s="6">
        <v>0.17787112056356569</v>
      </c>
      <c r="I6" s="6">
        <v>-0.37093566425752389</v>
      </c>
      <c r="J6" s="6">
        <v>-0.24015888123286969</v>
      </c>
      <c r="K6" s="6">
        <v>0.1500999545783685</v>
      </c>
      <c r="L6" s="6">
        <v>0.85773899033784373</v>
      </c>
      <c r="M6" s="6">
        <v>0.10568384154911141</v>
      </c>
      <c r="N6" s="6">
        <v>-0.17988194086423936</v>
      </c>
      <c r="O6" s="6">
        <v>-0.88487097460158592</v>
      </c>
      <c r="P6" s="6">
        <v>-0.40971294906138644</v>
      </c>
      <c r="Q6" s="6">
        <v>-0.64921045061036953</v>
      </c>
      <c r="R6" s="6">
        <v>1.0222277716651154</v>
      </c>
      <c r="S6" s="6">
        <v>-0.62739170823900425</v>
      </c>
      <c r="T6" s="6">
        <v>-1.2296816718111769</v>
      </c>
      <c r="U6" s="6">
        <v>-0.43647602797663548</v>
      </c>
    </row>
    <row r="7" spans="2:21" x14ac:dyDescent="0.25">
      <c r="B7" s="6">
        <v>2.5990563453267974</v>
      </c>
      <c r="C7" s="6">
        <v>0.37991287599676038</v>
      </c>
      <c r="D7" s="6">
        <v>1.5746571938505223</v>
      </c>
      <c r="E7" s="6">
        <v>5.6545240041739706E-2</v>
      </c>
      <c r="F7" s="6">
        <v>0.20010209453412442</v>
      </c>
      <c r="G7" s="6">
        <v>-0.16995685376087449</v>
      </c>
      <c r="H7" s="6">
        <v>-0.63676100054525397</v>
      </c>
      <c r="I7" s="6">
        <v>0.58054874119918121</v>
      </c>
      <c r="J7" s="6">
        <v>1.1727711423900367</v>
      </c>
      <c r="K7" s="6">
        <v>6.5089906780918361E-2</v>
      </c>
      <c r="L7" s="6">
        <v>0.55609177176851909</v>
      </c>
      <c r="M7" s="6">
        <v>0.69747493652842107</v>
      </c>
      <c r="N7" s="6">
        <v>-0.23739844970215529</v>
      </c>
      <c r="O7" s="6">
        <v>1.729310869843171</v>
      </c>
      <c r="P7" s="6">
        <v>-0.56073003848091274</v>
      </c>
      <c r="Q7" s="6">
        <v>-0.22086844814822271</v>
      </c>
      <c r="R7" s="6">
        <v>0.97995703524478506</v>
      </c>
      <c r="S7" s="6">
        <v>0.25151073823157361</v>
      </c>
      <c r="T7" s="6">
        <v>0.15842186054189789</v>
      </c>
      <c r="U7" s="6">
        <v>0.19575799824059889</v>
      </c>
    </row>
    <row r="8" spans="2:21" x14ac:dyDescent="0.25">
      <c r="B8" s="6">
        <v>-0.72729105344941791</v>
      </c>
      <c r="C8" s="6">
        <v>-0.92252364423565103</v>
      </c>
      <c r="D8" s="6">
        <v>-0.59537738809734653</v>
      </c>
      <c r="E8" s="6">
        <v>0.30755044591820768</v>
      </c>
      <c r="F8" s="6">
        <v>5.5475513875005503E-2</v>
      </c>
      <c r="G8" s="6">
        <v>0.4253686031212921</v>
      </c>
      <c r="H8" s="6">
        <v>0.16607260319812397</v>
      </c>
      <c r="I8" s="6">
        <v>-0.15591785049736553</v>
      </c>
      <c r="J8" s="6">
        <v>0.13084027688564831</v>
      </c>
      <c r="K8" s="6">
        <v>-5.6144136115062387E-2</v>
      </c>
      <c r="L8" s="6">
        <v>0.93863125664756186</v>
      </c>
      <c r="M8" s="6">
        <v>0.16212180168054771</v>
      </c>
      <c r="N8" s="6">
        <v>0.2284663356323095</v>
      </c>
      <c r="O8" s="6">
        <v>-0.64318586470290928</v>
      </c>
      <c r="P8" s="6">
        <v>-0.62732760224238182</v>
      </c>
      <c r="Q8" s="6">
        <v>-0.1599194411578049</v>
      </c>
      <c r="R8" s="6">
        <v>-0.20631155004443796</v>
      </c>
      <c r="S8" s="6">
        <v>-0.40745287539201558</v>
      </c>
      <c r="T8" s="6">
        <v>0.86102567209853176</v>
      </c>
      <c r="U8" s="6">
        <v>1.597034103774017</v>
      </c>
    </row>
    <row r="9" spans="2:21" x14ac:dyDescent="0.25">
      <c r="B9" s="6">
        <v>-2.9672270601882405</v>
      </c>
      <c r="C9" s="6">
        <v>-1.7215385116464694</v>
      </c>
      <c r="D9" s="6">
        <v>0.29444226653889399</v>
      </c>
      <c r="E9" s="6">
        <v>-0.64233021648142241</v>
      </c>
      <c r="F9" s="6">
        <v>8.454397904647705E-2</v>
      </c>
      <c r="G9" s="6">
        <v>0.49233936819495538</v>
      </c>
      <c r="H9" s="6">
        <v>2.8781800036906179E-2</v>
      </c>
      <c r="I9" s="6">
        <v>-0.43490197736204184</v>
      </c>
      <c r="J9" s="6">
        <v>0.17829218007552167</v>
      </c>
      <c r="K9" s="6">
        <v>8.3899912309604655E-2</v>
      </c>
      <c r="L9" s="6">
        <v>0.68010474296527867</v>
      </c>
      <c r="M9" s="6">
        <v>-1.2141456604389571</v>
      </c>
      <c r="N9" s="6">
        <v>6.8989449564077253E-3</v>
      </c>
      <c r="O9" s="6">
        <v>-6.6406043964985187E-2</v>
      </c>
      <c r="P9" s="6">
        <v>0.54826737580783724</v>
      </c>
      <c r="Q9" s="6">
        <v>0.56438046561312161</v>
      </c>
      <c r="R9" s="6">
        <v>0.64306459101539859</v>
      </c>
      <c r="S9" s="6">
        <v>1.3253959433245033</v>
      </c>
      <c r="T9" s="6">
        <v>-0.42480404421958118</v>
      </c>
      <c r="U9" s="6">
        <v>0.6179318274461244</v>
      </c>
    </row>
    <row r="10" spans="2:21" x14ac:dyDescent="0.25">
      <c r="B10" s="6">
        <v>0.68386397988389269</v>
      </c>
      <c r="C10" s="6">
        <v>-1.3885467975998405</v>
      </c>
      <c r="D10" s="6">
        <v>-1.3796972097827107</v>
      </c>
      <c r="E10" s="6">
        <v>-0.43068533646476082</v>
      </c>
      <c r="F10" s="6">
        <v>-0.54160521262387773</v>
      </c>
      <c r="G10" s="6">
        <v>-0.34686635406595462</v>
      </c>
      <c r="H10" s="6">
        <v>-4.948658021651943E-2</v>
      </c>
      <c r="I10" s="6">
        <v>-0.27735765211978836</v>
      </c>
      <c r="J10" s="6">
        <v>-0.30675533967899338</v>
      </c>
      <c r="K10" s="6">
        <v>-0.28965753197760719</v>
      </c>
      <c r="L10" s="6">
        <v>0.32618400218692001</v>
      </c>
      <c r="M10" s="6">
        <v>1.4720560910632645</v>
      </c>
      <c r="N10" s="6">
        <v>-0.37257202893770719</v>
      </c>
      <c r="O10" s="6">
        <v>-0.55663028603459153</v>
      </c>
      <c r="P10" s="6">
        <v>1.1402765229419454</v>
      </c>
      <c r="Q10" s="6">
        <v>0.99065986674604534</v>
      </c>
      <c r="R10" s="6">
        <v>0.46812011500837336</v>
      </c>
      <c r="S10" s="6">
        <v>0.11322604473439912</v>
      </c>
      <c r="T10" s="6">
        <v>0.23910310798780535</v>
      </c>
      <c r="U10" s="6">
        <v>-4.4606386752486203E-3</v>
      </c>
    </row>
    <row r="11" spans="2:21" x14ac:dyDescent="0.25">
      <c r="B11" s="6">
        <v>1.3257816550676782</v>
      </c>
      <c r="C11" s="6">
        <v>1.5393484706693827</v>
      </c>
      <c r="D11" s="6">
        <v>-0.72482514412206589</v>
      </c>
      <c r="E11" s="6">
        <v>-1.1314779294011483</v>
      </c>
      <c r="F11" s="6">
        <v>1.0708321217979473</v>
      </c>
      <c r="G11" s="6">
        <v>0.57909791627746865</v>
      </c>
      <c r="H11" s="6">
        <v>-3.0088722955557488E-3</v>
      </c>
      <c r="I11" s="6">
        <v>-0.326904578670551</v>
      </c>
      <c r="J11" s="6">
        <v>-0.21384642034317078</v>
      </c>
      <c r="K11" s="6">
        <v>-0.14095289913909723</v>
      </c>
      <c r="L11" s="6">
        <v>-0.82810648236279616</v>
      </c>
      <c r="M11" s="6">
        <v>-0.7776792853261596</v>
      </c>
      <c r="N11" s="6">
        <v>-7.8663114890190899E-2</v>
      </c>
      <c r="O11" s="6">
        <v>3.3285982959400391E-2</v>
      </c>
      <c r="P11" s="6">
        <v>0.42736319621215318</v>
      </c>
      <c r="Q11" s="6">
        <v>0.24432476883446486</v>
      </c>
      <c r="R11" s="6">
        <v>1.3690674362125339</v>
      </c>
      <c r="S11" s="6">
        <v>-1.1467074501947307</v>
      </c>
      <c r="T11" s="6">
        <v>0.69021362716204726</v>
      </c>
      <c r="U11" s="6">
        <v>0.29482706460593144</v>
      </c>
    </row>
    <row r="12" spans="2:21" x14ac:dyDescent="0.25">
      <c r="B12" s="6">
        <v>-0.98694311961003156</v>
      </c>
      <c r="C12" s="6">
        <v>-0.51518848383799654</v>
      </c>
      <c r="D12" s="6">
        <v>-0.40338170999485301</v>
      </c>
      <c r="E12" s="6">
        <v>-1.2255848223288521</v>
      </c>
      <c r="F12" s="6">
        <v>-6.7168794953352484E-2</v>
      </c>
      <c r="G12" s="6">
        <v>0.99073424038911384</v>
      </c>
      <c r="H12" s="6">
        <v>-1.260083482533999</v>
      </c>
      <c r="I12" s="6">
        <v>0.77246012920873264</v>
      </c>
      <c r="J12" s="6">
        <v>-0.44267164487922495</v>
      </c>
      <c r="K12" s="6">
        <v>-2.4322503698095787E-3</v>
      </c>
    </row>
    <row r="13" spans="2:21" x14ac:dyDescent="0.25">
      <c r="B13" s="6">
        <v>-2.749786055621021</v>
      </c>
      <c r="C13" s="6">
        <v>-0.76715770074988554</v>
      </c>
      <c r="D13" s="6">
        <v>0.45771572886859752</v>
      </c>
      <c r="E13" s="6">
        <v>-1.1127339434142249</v>
      </c>
      <c r="F13" s="6">
        <v>-0.20557938515262494</v>
      </c>
      <c r="G13" s="6">
        <v>-0.2595584917028621</v>
      </c>
      <c r="H13" s="6">
        <v>-0.26075842161201535</v>
      </c>
      <c r="I13" s="6">
        <v>-0.35841124255634305</v>
      </c>
      <c r="J13" s="6">
        <v>0.18011291300132956</v>
      </c>
      <c r="K13" s="6">
        <v>8.9622230257453306E-2</v>
      </c>
    </row>
    <row r="14" spans="2:21" x14ac:dyDescent="0.25">
      <c r="B14" s="6">
        <v>-0.43910364428120063</v>
      </c>
      <c r="C14" s="6">
        <v>1.6418956018366486</v>
      </c>
      <c r="D14" s="6">
        <v>-0.33429205112981231</v>
      </c>
      <c r="E14" s="6">
        <v>1.0262574445633517</v>
      </c>
      <c r="F14" s="6">
        <v>0.22707323277668384</v>
      </c>
      <c r="G14" s="6">
        <v>-0.67734711787968738</v>
      </c>
      <c r="H14" s="6">
        <v>-1.1469603570517259</v>
      </c>
      <c r="I14" s="6">
        <v>0.18373359046263044</v>
      </c>
      <c r="J14" s="6">
        <v>-0.7211379761270007</v>
      </c>
      <c r="K14" s="6">
        <v>-0.11750533991910267</v>
      </c>
    </row>
    <row r="15" spans="2:21" x14ac:dyDescent="0.25">
      <c r="B15" s="6">
        <v>-1.7674504779476128</v>
      </c>
      <c r="C15" s="6">
        <v>1.3824743587086632</v>
      </c>
      <c r="D15" s="6">
        <v>0.21107714378235243</v>
      </c>
      <c r="E15" s="6">
        <v>1.0995115308021979</v>
      </c>
      <c r="F15" s="6">
        <v>-0.63049066733990777</v>
      </c>
      <c r="G15" s="6">
        <v>-0.83564956681490044</v>
      </c>
      <c r="H15" s="6">
        <v>0.49440240999535767</v>
      </c>
      <c r="I15" s="6">
        <v>0.43978132657052782</v>
      </c>
      <c r="J15" s="6">
        <v>0.16014152735246431</v>
      </c>
      <c r="K15" s="6">
        <v>9.0548607925396513E-2</v>
      </c>
    </row>
    <row r="16" spans="2:21" x14ac:dyDescent="0.25">
      <c r="B16" s="6">
        <v>-1.7515855293655296</v>
      </c>
      <c r="C16" s="6">
        <v>-0.56039644313783599</v>
      </c>
      <c r="D16" s="6">
        <v>0.87975980014687127</v>
      </c>
      <c r="E16" s="6">
        <v>-0.62194906720048737</v>
      </c>
      <c r="F16" s="6">
        <v>-0.93950773032623092</v>
      </c>
      <c r="G16" s="6">
        <v>-0.71725038120309237</v>
      </c>
      <c r="H16" s="6">
        <v>-0.34634253207235544</v>
      </c>
      <c r="I16" s="6">
        <v>0.27276966001340863</v>
      </c>
      <c r="J16" s="6">
        <v>-0.21476331111166316</v>
      </c>
      <c r="K16" s="6">
        <v>-0.13490303687108599</v>
      </c>
    </row>
    <row r="17" spans="2:11" x14ac:dyDescent="0.25">
      <c r="B17" s="6">
        <v>-0.19253263342262877</v>
      </c>
      <c r="C17" s="6">
        <v>0.25146747380235113</v>
      </c>
      <c r="D17" s="6">
        <v>-9.5300611883176053E-2</v>
      </c>
      <c r="E17" s="6">
        <v>0.61031804876266538</v>
      </c>
      <c r="F17" s="6">
        <v>-0.99707612297561854</v>
      </c>
      <c r="G17" s="6">
        <v>-0.49607993397406031</v>
      </c>
      <c r="H17" s="6">
        <v>-7.4645693405428301E-2</v>
      </c>
      <c r="I17" s="6">
        <v>-0.66117347779085811</v>
      </c>
      <c r="J17" s="6">
        <v>0.3637955151622374</v>
      </c>
      <c r="K17" s="6">
        <v>-0.36209314230278372</v>
      </c>
    </row>
    <row r="18" spans="2:11" x14ac:dyDescent="0.25">
      <c r="B18" s="6">
        <v>-1.6489218016427196</v>
      </c>
      <c r="C18" s="6">
        <v>1.1049529105170508</v>
      </c>
      <c r="D18" s="6">
        <v>0.14978317240419983</v>
      </c>
      <c r="E18" s="6">
        <v>1.4829104996426301</v>
      </c>
      <c r="F18" s="6">
        <v>-0.34675197698675386</v>
      </c>
      <c r="G18" s="6">
        <v>1.1467935434926748</v>
      </c>
      <c r="H18" s="6">
        <v>-8.3264646953146754E-2</v>
      </c>
      <c r="I18" s="6">
        <v>-1.0030427629258321</v>
      </c>
      <c r="J18" s="6">
        <v>0.42064611769124016</v>
      </c>
      <c r="K18" s="6">
        <v>-6.09804543181902E-2</v>
      </c>
    </row>
    <row r="19" spans="2:11" x14ac:dyDescent="0.25">
      <c r="B19" s="6">
        <v>-2.013044584883934</v>
      </c>
      <c r="C19" s="6">
        <v>0.13542993537262757</v>
      </c>
      <c r="D19" s="6">
        <v>-0.47008061043200627</v>
      </c>
      <c r="E19" s="6">
        <v>0.42591533717828745</v>
      </c>
      <c r="F19" s="6">
        <v>0.71283436811328749</v>
      </c>
      <c r="G19" s="6">
        <v>-0.87205542605885134</v>
      </c>
      <c r="H19" s="6">
        <v>-0.36220679933237043</v>
      </c>
      <c r="I19" s="6">
        <v>-0.60424287784247876</v>
      </c>
      <c r="J19" s="6">
        <v>4.2889933058865605E-2</v>
      </c>
      <c r="K19" s="6">
        <v>0.18075047137564845</v>
      </c>
    </row>
    <row r="20" spans="2:11" x14ac:dyDescent="0.25">
      <c r="B20" s="6">
        <v>-2.5160083531161637</v>
      </c>
      <c r="C20" s="6">
        <v>0.15288605749506176</v>
      </c>
      <c r="D20" s="6">
        <v>-6.5437988598026714E-2</v>
      </c>
      <c r="E20" s="6">
        <v>-0.75465480427471399</v>
      </c>
      <c r="F20" s="6">
        <v>0.36043589002485943</v>
      </c>
      <c r="G20" s="6">
        <v>-0.40959433963387637</v>
      </c>
      <c r="H20" s="6">
        <v>0.3570820556997874</v>
      </c>
      <c r="I20" s="6">
        <v>0.37669953749985119</v>
      </c>
      <c r="J20" s="6">
        <v>-6.6288077140373602E-2</v>
      </c>
      <c r="K20" s="6">
        <v>-0.18304701281509295</v>
      </c>
    </row>
    <row r="21" spans="2:11" x14ac:dyDescent="0.25">
      <c r="B21" s="6">
        <v>-1.687780901422768</v>
      </c>
      <c r="C21" s="6">
        <v>2.5562261496437357</v>
      </c>
      <c r="D21" s="6">
        <v>-9.4433733817560678E-2</v>
      </c>
      <c r="E21" s="6">
        <v>0.36788825347467224</v>
      </c>
      <c r="F21" s="6">
        <v>-7.9359467248676804E-2</v>
      </c>
      <c r="G21" s="6">
        <v>-0.25329892683233263</v>
      </c>
      <c r="H21" s="6">
        <v>0.27870694346854324</v>
      </c>
      <c r="I21" s="6">
        <v>0.44914714700205915</v>
      </c>
      <c r="J21" s="6">
        <v>0.20326335695391207</v>
      </c>
      <c r="K21" s="6">
        <v>0.11681493951370342</v>
      </c>
    </row>
    <row r="22" spans="2:11" x14ac:dyDescent="0.25">
      <c r="B22" s="6">
        <v>0.95185511688051072</v>
      </c>
      <c r="C22" s="6">
        <v>-1.7538085635249407</v>
      </c>
      <c r="D22" s="6">
        <v>-0.66568130825190619</v>
      </c>
      <c r="E22" s="6">
        <v>0.64094180747007234</v>
      </c>
      <c r="F22" s="6">
        <v>-0.61253616119461818</v>
      </c>
      <c r="G22" s="6">
        <v>0.2590782908254235</v>
      </c>
      <c r="H22" s="6">
        <v>0.48100079238199134</v>
      </c>
      <c r="I22" s="6">
        <v>0.81011810609500456</v>
      </c>
      <c r="J22" s="6">
        <v>4.7259162576479406E-2</v>
      </c>
      <c r="K22" s="6">
        <v>0.10728419899256922</v>
      </c>
    </row>
    <row r="23" spans="2:11" x14ac:dyDescent="0.25">
      <c r="B23" s="6">
        <v>2.2008237215242006</v>
      </c>
      <c r="C23" s="6">
        <v>-2.1106163752852445</v>
      </c>
      <c r="D23" s="6">
        <v>0.57370768810628281</v>
      </c>
      <c r="E23" s="6">
        <v>1.7847197778223225</v>
      </c>
      <c r="F23" s="6">
        <v>2.0186067499081366</v>
      </c>
      <c r="G23" s="6">
        <v>-0.86822696854483838</v>
      </c>
      <c r="H23" s="6">
        <v>-0.11925373971348002</v>
      </c>
      <c r="I23" s="6">
        <v>-0.15138143354745467</v>
      </c>
      <c r="J23" s="6">
        <v>-0.40373634701068761</v>
      </c>
      <c r="K23" s="6">
        <v>9.9509559296131062E-2</v>
      </c>
    </row>
    <row r="24" spans="2:11" x14ac:dyDescent="0.25">
      <c r="B24" s="6">
        <v>3.7553206803461658</v>
      </c>
      <c r="C24" s="6">
        <v>-0.40592472915004635</v>
      </c>
      <c r="D24" s="6">
        <v>0.29781516558767418</v>
      </c>
      <c r="E24" s="6">
        <v>0.94777776027214056</v>
      </c>
      <c r="F24" s="6">
        <v>1.1695227862398584E-2</v>
      </c>
      <c r="G24" s="6">
        <v>1.0371680369544565</v>
      </c>
      <c r="H24" s="6">
        <v>-0.28313611657248999</v>
      </c>
      <c r="I24" s="6">
        <v>0.49436606395777472</v>
      </c>
      <c r="J24" s="6">
        <v>0.46729973678109166</v>
      </c>
      <c r="K24" s="6">
        <v>-0.25433314397691914</v>
      </c>
    </row>
    <row r="25" spans="2:11" x14ac:dyDescent="0.25">
      <c r="B25" s="6">
        <v>4.7708375943441368</v>
      </c>
      <c r="C25" s="6">
        <v>-5.8679469633193433E-2</v>
      </c>
      <c r="D25" s="6">
        <v>0.59287303154321014</v>
      </c>
      <c r="E25" s="6">
        <v>-0.26146189683586485</v>
      </c>
      <c r="F25" s="6">
        <v>-0.59296727535209115</v>
      </c>
      <c r="G25" s="6">
        <v>-0.21390620212321038</v>
      </c>
      <c r="H25" s="6">
        <v>0.82943343330503083</v>
      </c>
      <c r="I25" s="6">
        <v>-0.29889527804374472</v>
      </c>
      <c r="J25" s="6">
        <v>-0.56362129445630127</v>
      </c>
      <c r="K25" s="6">
        <v>-0.195737022205307</v>
      </c>
    </row>
    <row r="26" spans="2:11" x14ac:dyDescent="0.25">
      <c r="B26" s="6">
        <v>4.611849354348287</v>
      </c>
      <c r="C26" s="6">
        <v>-1.8317988944718047E-2</v>
      </c>
      <c r="D26" s="6">
        <v>-0.15776502046439997</v>
      </c>
      <c r="E26" s="6">
        <v>-1.4272631846588189</v>
      </c>
      <c r="F26" s="6">
        <v>-1.0350115027128672</v>
      </c>
      <c r="G26" s="6">
        <v>-0.95454935984350009</v>
      </c>
      <c r="H26" s="6">
        <v>-0.30598071052191755</v>
      </c>
      <c r="I26" s="6">
        <v>-0.50153651463904247</v>
      </c>
      <c r="J26" s="6">
        <v>0.19216001300519239</v>
      </c>
      <c r="K26" s="6">
        <v>0.41471928575788103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H169"/>
  <sheetViews>
    <sheetView workbookViewId="0"/>
  </sheetViews>
  <sheetFormatPr baseColWidth="10" defaultRowHeight="15" x14ac:dyDescent="0.25"/>
  <sheetData>
    <row r="1" spans="1:8" x14ac:dyDescent="0.25">
      <c r="A1" s="6">
        <v>11.640625</v>
      </c>
      <c r="B1" s="6">
        <v>-0.78060360741320256</v>
      </c>
      <c r="C1" s="6">
        <v>1</v>
      </c>
      <c r="D1" s="6">
        <v>1</v>
      </c>
      <c r="E1" s="6">
        <v>1.75</v>
      </c>
      <c r="F1" s="6">
        <v>-0.78060360741320256</v>
      </c>
      <c r="G1" s="6">
        <v>1</v>
      </c>
      <c r="H1" s="6">
        <v>1</v>
      </c>
    </row>
    <row r="2" spans="1:8" x14ac:dyDescent="0.25">
      <c r="A2" s="6">
        <v>5.375</v>
      </c>
      <c r="B2" s="6">
        <v>-0.78060360741320256</v>
      </c>
      <c r="C2" s="6">
        <v>2</v>
      </c>
      <c r="D2" s="6">
        <v>1</v>
      </c>
      <c r="E2" s="6">
        <v>1</v>
      </c>
      <c r="F2" s="6">
        <v>-0.78060360741320256</v>
      </c>
      <c r="G2" s="6">
        <v>2</v>
      </c>
      <c r="H2" s="6">
        <v>1</v>
      </c>
    </row>
    <row r="3" spans="1:8" x14ac:dyDescent="0.25">
      <c r="A3" s="6">
        <v>5.375</v>
      </c>
      <c r="B3" s="6">
        <v>0.76931691830576643</v>
      </c>
      <c r="C3" s="6">
        <v>3</v>
      </c>
      <c r="D3" s="6">
        <v>1</v>
      </c>
      <c r="E3" s="6">
        <v>1</v>
      </c>
      <c r="F3" s="6">
        <v>1</v>
      </c>
      <c r="G3" s="6">
        <v>3</v>
      </c>
      <c r="H3" s="6">
        <v>1</v>
      </c>
    </row>
    <row r="4" spans="1:8" x14ac:dyDescent="0.25">
      <c r="A4" s="6">
        <v>1.75</v>
      </c>
      <c r="B4" s="6">
        <v>0.76931691830576643</v>
      </c>
      <c r="C4" s="6">
        <v>4</v>
      </c>
      <c r="D4" s="6">
        <v>1</v>
      </c>
      <c r="E4" s="6">
        <v>1</v>
      </c>
      <c r="F4" s="6">
        <v>-0.78060360741320256</v>
      </c>
    </row>
    <row r="5" spans="1:8" x14ac:dyDescent="0.25">
      <c r="A5" s="6">
        <v>1.75</v>
      </c>
      <c r="B5" s="6">
        <v>0.94663329667461604</v>
      </c>
      <c r="C5" s="6">
        <v>5</v>
      </c>
      <c r="D5" s="6">
        <v>1</v>
      </c>
      <c r="E5" s="6">
        <v>2.5</v>
      </c>
      <c r="F5" s="6">
        <v>-0.78060360741320256</v>
      </c>
    </row>
    <row r="6" spans="1:8" x14ac:dyDescent="0.25">
      <c r="A6" s="6">
        <v>1</v>
      </c>
      <c r="B6" s="6">
        <v>0.94663329667461604</v>
      </c>
      <c r="C6" s="6">
        <v>6</v>
      </c>
      <c r="D6" s="6">
        <v>1</v>
      </c>
      <c r="E6" s="6">
        <v>2.5</v>
      </c>
      <c r="F6" s="6">
        <v>0.48226398924424074</v>
      </c>
    </row>
    <row r="7" spans="1:8" x14ac:dyDescent="0.25">
      <c r="A7" s="6">
        <v>1</v>
      </c>
      <c r="B7" s="6">
        <v>1</v>
      </c>
      <c r="C7" s="6">
        <v>7</v>
      </c>
      <c r="D7" s="6">
        <v>1</v>
      </c>
      <c r="E7" s="6">
        <v>2</v>
      </c>
      <c r="F7" s="6">
        <v>0.48226398924424074</v>
      </c>
    </row>
    <row r="8" spans="1:8" x14ac:dyDescent="0.25">
      <c r="A8" s="6">
        <v>1</v>
      </c>
      <c r="B8" s="6">
        <v>0.94663329667461604</v>
      </c>
      <c r="C8" s="6">
        <v>8</v>
      </c>
      <c r="D8" s="6">
        <v>1</v>
      </c>
      <c r="E8" s="6">
        <v>2</v>
      </c>
      <c r="F8" s="6">
        <v>1</v>
      </c>
    </row>
    <row r="9" spans="1:8" x14ac:dyDescent="0.25">
      <c r="A9" s="6">
        <v>2.5</v>
      </c>
      <c r="B9" s="6">
        <v>0.94663329667461604</v>
      </c>
      <c r="C9" s="6">
        <v>9</v>
      </c>
      <c r="D9" s="6">
        <v>1</v>
      </c>
      <c r="E9" s="6">
        <v>2</v>
      </c>
      <c r="F9" s="6">
        <v>0.48226398924424074</v>
      </c>
    </row>
    <row r="10" spans="1:8" x14ac:dyDescent="0.25">
      <c r="A10" s="6">
        <v>2.5</v>
      </c>
      <c r="B10" s="6">
        <v>0.97508135316734801</v>
      </c>
      <c r="C10" s="6">
        <v>10</v>
      </c>
      <c r="D10" s="6">
        <v>1</v>
      </c>
      <c r="E10" s="6">
        <v>3</v>
      </c>
      <c r="F10" s="6">
        <v>0.48226398924424074</v>
      </c>
    </row>
    <row r="11" spans="1:8" x14ac:dyDescent="0.25">
      <c r="A11" s="6">
        <v>2</v>
      </c>
      <c r="B11" s="6">
        <v>0.97508135316734801</v>
      </c>
      <c r="C11" s="6">
        <v>11</v>
      </c>
      <c r="D11" s="6">
        <v>1</v>
      </c>
      <c r="E11" s="6">
        <v>3</v>
      </c>
      <c r="F11" s="6">
        <v>1</v>
      </c>
    </row>
    <row r="12" spans="1:8" x14ac:dyDescent="0.25">
      <c r="A12" s="6">
        <v>2</v>
      </c>
      <c r="B12" s="6">
        <v>1</v>
      </c>
      <c r="C12" s="6">
        <v>12</v>
      </c>
      <c r="D12" s="6">
        <v>1</v>
      </c>
      <c r="E12" s="6">
        <v>3</v>
      </c>
      <c r="F12" s="6">
        <v>0.48226398924424074</v>
      </c>
    </row>
    <row r="13" spans="1:8" x14ac:dyDescent="0.25">
      <c r="A13" s="6">
        <v>2</v>
      </c>
      <c r="B13" s="6">
        <v>0.97508135316734801</v>
      </c>
      <c r="C13" s="6">
        <v>13</v>
      </c>
      <c r="D13" s="6">
        <v>1</v>
      </c>
      <c r="E13" s="6">
        <v>2.5</v>
      </c>
      <c r="F13" s="6">
        <v>0.48226398924424074</v>
      </c>
    </row>
    <row r="14" spans="1:8" x14ac:dyDescent="0.25">
      <c r="A14" s="6">
        <v>3</v>
      </c>
      <c r="B14" s="6">
        <v>0.97508135316734801</v>
      </c>
      <c r="C14" s="6">
        <v>14</v>
      </c>
      <c r="D14" s="6">
        <v>1</v>
      </c>
      <c r="E14" s="6">
        <v>2.5</v>
      </c>
      <c r="F14" s="6">
        <v>-0.78060360741320256</v>
      </c>
    </row>
    <row r="15" spans="1:8" x14ac:dyDescent="0.25">
      <c r="A15" s="6">
        <v>3</v>
      </c>
      <c r="B15" s="6">
        <v>1</v>
      </c>
      <c r="C15" s="6">
        <v>15</v>
      </c>
      <c r="D15" s="6">
        <v>1</v>
      </c>
      <c r="E15" s="6">
        <v>1.75</v>
      </c>
      <c r="F15" s="6">
        <v>-0.78060360741320256</v>
      </c>
    </row>
    <row r="16" spans="1:8" x14ac:dyDescent="0.25">
      <c r="A16" s="6">
        <v>3</v>
      </c>
      <c r="B16" s="6">
        <v>0.97508135316734801</v>
      </c>
      <c r="C16" s="6">
        <v>16</v>
      </c>
      <c r="D16" s="6">
        <v>1</v>
      </c>
    </row>
    <row r="17" spans="1:4" x14ac:dyDescent="0.25">
      <c r="A17" s="6">
        <v>2.5</v>
      </c>
      <c r="B17" s="6">
        <v>0.97508135316734801</v>
      </c>
      <c r="C17" s="6">
        <v>17</v>
      </c>
      <c r="D17" s="6">
        <v>1</v>
      </c>
    </row>
    <row r="18" spans="1:4" x14ac:dyDescent="0.25">
      <c r="A18" s="6">
        <v>2.5</v>
      </c>
      <c r="B18" s="6">
        <v>0.94663329667461604</v>
      </c>
      <c r="C18" s="6">
        <v>18</v>
      </c>
      <c r="D18" s="6">
        <v>1</v>
      </c>
    </row>
    <row r="19" spans="1:4" x14ac:dyDescent="0.25">
      <c r="A19" s="6">
        <v>1.75</v>
      </c>
      <c r="B19" s="6">
        <v>0.94663329667461604</v>
      </c>
      <c r="C19" s="6">
        <v>19</v>
      </c>
      <c r="D19" s="6">
        <v>1</v>
      </c>
    </row>
    <row r="20" spans="1:4" x14ac:dyDescent="0.25">
      <c r="A20" s="6">
        <v>1.75</v>
      </c>
      <c r="B20" s="6">
        <v>0.76931691830576643</v>
      </c>
      <c r="C20" s="6">
        <v>20</v>
      </c>
      <c r="D20" s="6">
        <v>1</v>
      </c>
    </row>
    <row r="21" spans="1:4" x14ac:dyDescent="0.25">
      <c r="A21" s="6">
        <v>9</v>
      </c>
      <c r="B21" s="6">
        <v>0.76931691830576643</v>
      </c>
      <c r="C21" s="6">
        <v>21</v>
      </c>
      <c r="D21" s="6">
        <v>1</v>
      </c>
    </row>
    <row r="22" spans="1:4" x14ac:dyDescent="0.25">
      <c r="A22" s="6">
        <v>9</v>
      </c>
      <c r="B22" s="6">
        <v>0.89948303060524737</v>
      </c>
      <c r="C22" s="6">
        <v>22</v>
      </c>
      <c r="D22" s="6">
        <v>1</v>
      </c>
    </row>
    <row r="23" spans="1:4" x14ac:dyDescent="0.25">
      <c r="A23" s="6">
        <v>5.5</v>
      </c>
      <c r="B23" s="6">
        <v>0.89948303060524737</v>
      </c>
      <c r="C23" s="6">
        <v>23</v>
      </c>
      <c r="D23" s="6">
        <v>1</v>
      </c>
    </row>
    <row r="24" spans="1:4" x14ac:dyDescent="0.25">
      <c r="A24" s="6">
        <v>5.5</v>
      </c>
      <c r="B24" s="6">
        <v>0.97196864289622042</v>
      </c>
      <c r="C24" s="6">
        <v>24</v>
      </c>
      <c r="D24" s="6">
        <v>1</v>
      </c>
    </row>
    <row r="25" spans="1:4" x14ac:dyDescent="0.25">
      <c r="A25" s="6">
        <v>4</v>
      </c>
      <c r="B25" s="6">
        <v>0.97196864289622042</v>
      </c>
      <c r="C25" s="6">
        <v>25</v>
      </c>
      <c r="D25" s="6">
        <v>1</v>
      </c>
    </row>
    <row r="26" spans="1:4" x14ac:dyDescent="0.25">
      <c r="A26" s="6">
        <v>4</v>
      </c>
      <c r="B26" s="6">
        <v>1</v>
      </c>
    </row>
    <row r="27" spans="1:4" x14ac:dyDescent="0.25">
      <c r="A27" s="6">
        <v>4</v>
      </c>
      <c r="B27" s="6">
        <v>0.97196864289622042</v>
      </c>
    </row>
    <row r="28" spans="1:4" x14ac:dyDescent="0.25">
      <c r="A28" s="6">
        <v>7</v>
      </c>
      <c r="B28" s="6">
        <v>0.97196864289622042</v>
      </c>
    </row>
    <row r="29" spans="1:4" x14ac:dyDescent="0.25">
      <c r="A29" s="6">
        <v>7</v>
      </c>
      <c r="B29" s="6">
        <v>0.98630339813702883</v>
      </c>
    </row>
    <row r="30" spans="1:4" x14ac:dyDescent="0.25">
      <c r="A30" s="6">
        <v>5.5</v>
      </c>
      <c r="B30" s="6">
        <v>0.98630339813702883</v>
      </c>
    </row>
    <row r="31" spans="1:4" x14ac:dyDescent="0.25">
      <c r="A31" s="6">
        <v>5.5</v>
      </c>
      <c r="B31" s="6">
        <v>0.99044385175307859</v>
      </c>
    </row>
    <row r="32" spans="1:4" x14ac:dyDescent="0.25">
      <c r="A32" s="6">
        <v>5</v>
      </c>
      <c r="B32" s="6">
        <v>0.99044385175307859</v>
      </c>
    </row>
    <row r="33" spans="1:2" x14ac:dyDescent="0.25">
      <c r="A33" s="6">
        <v>5</v>
      </c>
      <c r="B33" s="6">
        <v>1</v>
      </c>
    </row>
    <row r="34" spans="1:2" x14ac:dyDescent="0.25">
      <c r="A34" s="6">
        <v>5</v>
      </c>
      <c r="B34" s="6">
        <v>0.99044385175307859</v>
      </c>
    </row>
    <row r="35" spans="1:2" x14ac:dyDescent="0.25">
      <c r="A35" s="6">
        <v>6</v>
      </c>
      <c r="B35" s="6">
        <v>0.99044385175307859</v>
      </c>
    </row>
    <row r="36" spans="1:2" x14ac:dyDescent="0.25">
      <c r="A36" s="6">
        <v>6</v>
      </c>
      <c r="B36" s="6">
        <v>1</v>
      </c>
    </row>
    <row r="37" spans="1:2" x14ac:dyDescent="0.25">
      <c r="A37" s="6">
        <v>6</v>
      </c>
      <c r="B37" s="6">
        <v>0.99044385175307859</v>
      </c>
    </row>
    <row r="38" spans="1:2" x14ac:dyDescent="0.25">
      <c r="A38" s="6">
        <v>5.5</v>
      </c>
      <c r="B38" s="6">
        <v>0.99044385175307859</v>
      </c>
    </row>
    <row r="39" spans="1:2" x14ac:dyDescent="0.25">
      <c r="A39" s="6">
        <v>5.5</v>
      </c>
      <c r="B39" s="6">
        <v>0.98630339813702883</v>
      </c>
    </row>
    <row r="40" spans="1:2" x14ac:dyDescent="0.25">
      <c r="A40" s="6">
        <v>8.5</v>
      </c>
      <c r="B40" s="6">
        <v>0.98630339813702883</v>
      </c>
    </row>
    <row r="41" spans="1:2" x14ac:dyDescent="0.25">
      <c r="A41" s="6">
        <v>8.5</v>
      </c>
      <c r="B41" s="6">
        <v>0.98835189767259901</v>
      </c>
    </row>
    <row r="42" spans="1:2" x14ac:dyDescent="0.25">
      <c r="A42" s="6">
        <v>7.5</v>
      </c>
      <c r="B42" s="6">
        <v>0.98835189767259901</v>
      </c>
    </row>
    <row r="43" spans="1:2" x14ac:dyDescent="0.25">
      <c r="A43" s="6">
        <v>7.5</v>
      </c>
      <c r="B43" s="6">
        <v>0.99704672070506861</v>
      </c>
    </row>
    <row r="44" spans="1:2" x14ac:dyDescent="0.25">
      <c r="A44" s="6">
        <v>7</v>
      </c>
      <c r="B44" s="6">
        <v>0.99704672070506861</v>
      </c>
    </row>
    <row r="45" spans="1:2" x14ac:dyDescent="0.25">
      <c r="A45" s="6">
        <v>7</v>
      </c>
      <c r="B45" s="6">
        <v>1</v>
      </c>
    </row>
    <row r="46" spans="1:2" x14ac:dyDescent="0.25">
      <c r="A46" s="6">
        <v>7</v>
      </c>
      <c r="B46" s="6">
        <v>0.99704672070506861</v>
      </c>
    </row>
    <row r="47" spans="1:2" x14ac:dyDescent="0.25">
      <c r="A47" s="6">
        <v>8</v>
      </c>
      <c r="B47" s="6">
        <v>0.99704672070506861</v>
      </c>
    </row>
    <row r="48" spans="1:2" x14ac:dyDescent="0.25">
      <c r="A48" s="6">
        <v>8</v>
      </c>
      <c r="B48" s="6">
        <v>1</v>
      </c>
    </row>
    <row r="49" spans="1:2" x14ac:dyDescent="0.25">
      <c r="A49" s="6">
        <v>8</v>
      </c>
      <c r="B49" s="6">
        <v>0.99704672070506861</v>
      </c>
    </row>
    <row r="50" spans="1:2" x14ac:dyDescent="0.25">
      <c r="A50" s="6">
        <v>7.5</v>
      </c>
      <c r="B50" s="6">
        <v>0.99704672070506861</v>
      </c>
    </row>
    <row r="51" spans="1:2" x14ac:dyDescent="0.25">
      <c r="A51" s="6">
        <v>7.5</v>
      </c>
      <c r="B51" s="6">
        <v>0.98835189767259901</v>
      </c>
    </row>
    <row r="52" spans="1:2" x14ac:dyDescent="0.25">
      <c r="A52" s="6">
        <v>9.5</v>
      </c>
      <c r="B52" s="6">
        <v>0.98835189767259901</v>
      </c>
    </row>
    <row r="53" spans="1:2" x14ac:dyDescent="0.25">
      <c r="A53" s="6">
        <v>9.5</v>
      </c>
      <c r="B53" s="6">
        <v>0.9958307363023714</v>
      </c>
    </row>
    <row r="54" spans="1:2" x14ac:dyDescent="0.25">
      <c r="A54" s="6">
        <v>9</v>
      </c>
      <c r="B54" s="6">
        <v>0.9958307363023714</v>
      </c>
    </row>
    <row r="55" spans="1:2" x14ac:dyDescent="0.25">
      <c r="A55" s="6">
        <v>9</v>
      </c>
      <c r="B55" s="6">
        <v>1</v>
      </c>
    </row>
    <row r="56" spans="1:2" x14ac:dyDescent="0.25">
      <c r="A56" s="6">
        <v>9</v>
      </c>
      <c r="B56" s="6">
        <v>0.9958307363023714</v>
      </c>
    </row>
    <row r="57" spans="1:2" x14ac:dyDescent="0.25">
      <c r="A57" s="6">
        <v>10</v>
      </c>
      <c r="B57" s="6">
        <v>0.9958307363023714</v>
      </c>
    </row>
    <row r="58" spans="1:2" x14ac:dyDescent="0.25">
      <c r="A58" s="6">
        <v>10</v>
      </c>
      <c r="B58" s="6">
        <v>1</v>
      </c>
    </row>
    <row r="59" spans="1:2" x14ac:dyDescent="0.25">
      <c r="A59" s="6">
        <v>10</v>
      </c>
      <c r="B59" s="6">
        <v>0.9958307363023714</v>
      </c>
    </row>
    <row r="60" spans="1:2" x14ac:dyDescent="0.25">
      <c r="A60" s="6">
        <v>9.5</v>
      </c>
      <c r="B60" s="6">
        <v>0.9958307363023714</v>
      </c>
    </row>
    <row r="61" spans="1:2" x14ac:dyDescent="0.25">
      <c r="A61" s="6">
        <v>9.5</v>
      </c>
      <c r="B61" s="6">
        <v>0.98835189767259901</v>
      </c>
    </row>
    <row r="62" spans="1:2" x14ac:dyDescent="0.25">
      <c r="A62" s="6">
        <v>8.5</v>
      </c>
      <c r="B62" s="6">
        <v>0.98835189767259901</v>
      </c>
    </row>
    <row r="63" spans="1:2" x14ac:dyDescent="0.25">
      <c r="A63" s="6">
        <v>8.5</v>
      </c>
      <c r="B63" s="6">
        <v>0.98630339813702883</v>
      </c>
    </row>
    <row r="64" spans="1:2" x14ac:dyDescent="0.25">
      <c r="A64" s="6">
        <v>7</v>
      </c>
      <c r="B64" s="6">
        <v>0.98630339813702883</v>
      </c>
    </row>
    <row r="65" spans="1:2" x14ac:dyDescent="0.25">
      <c r="A65" s="6">
        <v>7</v>
      </c>
      <c r="B65" s="6">
        <v>0.97196864289622042</v>
      </c>
    </row>
    <row r="66" spans="1:2" x14ac:dyDescent="0.25">
      <c r="A66" s="6">
        <v>5.5</v>
      </c>
      <c r="B66" s="6">
        <v>0.97196864289622042</v>
      </c>
    </row>
    <row r="67" spans="1:2" x14ac:dyDescent="0.25">
      <c r="A67" s="6">
        <v>5.5</v>
      </c>
      <c r="B67" s="6">
        <v>0.89948303060524737</v>
      </c>
    </row>
    <row r="68" spans="1:2" x14ac:dyDescent="0.25">
      <c r="A68" s="6">
        <v>12.5</v>
      </c>
      <c r="B68" s="6">
        <v>0.89948303060524737</v>
      </c>
    </row>
    <row r="69" spans="1:2" x14ac:dyDescent="0.25">
      <c r="A69" s="6">
        <v>12.5</v>
      </c>
      <c r="B69" s="6">
        <v>0.94810355717304784</v>
      </c>
    </row>
    <row r="70" spans="1:2" x14ac:dyDescent="0.25">
      <c r="A70" s="6">
        <v>11.5</v>
      </c>
      <c r="B70" s="6">
        <v>0.94810355717304784</v>
      </c>
    </row>
    <row r="71" spans="1:2" x14ac:dyDescent="0.25">
      <c r="A71" s="6">
        <v>11.5</v>
      </c>
      <c r="B71" s="6">
        <v>0.97702653078183943</v>
      </c>
    </row>
    <row r="72" spans="1:2" x14ac:dyDescent="0.25">
      <c r="A72" s="6">
        <v>11</v>
      </c>
      <c r="B72" s="6">
        <v>0.97702653078183943</v>
      </c>
    </row>
    <row r="73" spans="1:2" x14ac:dyDescent="0.25">
      <c r="A73" s="6">
        <v>11</v>
      </c>
      <c r="B73" s="6">
        <v>1</v>
      </c>
    </row>
    <row r="74" spans="1:2" x14ac:dyDescent="0.25">
      <c r="A74" s="6">
        <v>11</v>
      </c>
      <c r="B74" s="6">
        <v>0.97702653078183943</v>
      </c>
    </row>
    <row r="75" spans="1:2" x14ac:dyDescent="0.25">
      <c r="A75" s="6">
        <v>12</v>
      </c>
      <c r="B75" s="6">
        <v>0.97702653078183943</v>
      </c>
    </row>
    <row r="76" spans="1:2" x14ac:dyDescent="0.25">
      <c r="A76" s="6">
        <v>12</v>
      </c>
      <c r="B76" s="6">
        <v>1</v>
      </c>
    </row>
    <row r="77" spans="1:2" x14ac:dyDescent="0.25">
      <c r="A77" s="6">
        <v>12</v>
      </c>
      <c r="B77" s="6">
        <v>0.97702653078183943</v>
      </c>
    </row>
    <row r="78" spans="1:2" x14ac:dyDescent="0.25">
      <c r="A78" s="6">
        <v>11.5</v>
      </c>
      <c r="B78" s="6">
        <v>0.97702653078183943</v>
      </c>
    </row>
    <row r="79" spans="1:2" x14ac:dyDescent="0.25">
      <c r="A79" s="6">
        <v>11.5</v>
      </c>
      <c r="B79" s="6">
        <v>0.94810355717304784</v>
      </c>
    </row>
    <row r="80" spans="1:2" x14ac:dyDescent="0.25">
      <c r="A80" s="6">
        <v>13.5</v>
      </c>
      <c r="B80" s="6">
        <v>0.94810355717304784</v>
      </c>
    </row>
    <row r="81" spans="1:2" x14ac:dyDescent="0.25">
      <c r="A81" s="6">
        <v>13.5</v>
      </c>
      <c r="B81" s="6">
        <v>0.97422298288167164</v>
      </c>
    </row>
    <row r="82" spans="1:2" x14ac:dyDescent="0.25">
      <c r="A82" s="6">
        <v>13</v>
      </c>
      <c r="B82" s="6">
        <v>0.97422298288167164</v>
      </c>
    </row>
    <row r="83" spans="1:2" x14ac:dyDescent="0.25">
      <c r="A83" s="6">
        <v>13</v>
      </c>
      <c r="B83" s="6">
        <v>1</v>
      </c>
    </row>
    <row r="84" spans="1:2" x14ac:dyDescent="0.25">
      <c r="A84" s="6">
        <v>13</v>
      </c>
      <c r="B84" s="6">
        <v>0.97422298288167164</v>
      </c>
    </row>
    <row r="85" spans="1:2" x14ac:dyDescent="0.25">
      <c r="A85" s="6">
        <v>14</v>
      </c>
      <c r="B85" s="6">
        <v>0.97422298288167164</v>
      </c>
    </row>
    <row r="86" spans="1:2" x14ac:dyDescent="0.25">
      <c r="A86" s="6">
        <v>14</v>
      </c>
      <c r="B86" s="6">
        <v>1</v>
      </c>
    </row>
    <row r="87" spans="1:2" x14ac:dyDescent="0.25">
      <c r="A87" s="6">
        <v>14</v>
      </c>
      <c r="B87" s="6">
        <v>0.97422298288167164</v>
      </c>
    </row>
    <row r="88" spans="1:2" x14ac:dyDescent="0.25">
      <c r="A88" s="6">
        <v>13.5</v>
      </c>
      <c r="B88" s="6">
        <v>0.97422298288167164</v>
      </c>
    </row>
    <row r="89" spans="1:2" x14ac:dyDescent="0.25">
      <c r="A89" s="6">
        <v>13.5</v>
      </c>
      <c r="B89" s="6">
        <v>0.94810355717304784</v>
      </c>
    </row>
    <row r="90" spans="1:2" x14ac:dyDescent="0.25">
      <c r="A90" s="6">
        <v>12.5</v>
      </c>
      <c r="B90" s="6">
        <v>0.94810355717304784</v>
      </c>
    </row>
    <row r="91" spans="1:2" x14ac:dyDescent="0.25">
      <c r="A91" s="6">
        <v>12.5</v>
      </c>
      <c r="B91" s="6">
        <v>0.89948303060524737</v>
      </c>
    </row>
    <row r="92" spans="1:2" x14ac:dyDescent="0.25">
      <c r="A92" s="6">
        <v>9</v>
      </c>
      <c r="B92" s="6">
        <v>0.89948303060524737</v>
      </c>
    </row>
    <row r="93" spans="1:2" x14ac:dyDescent="0.25">
      <c r="A93" s="6">
        <v>9</v>
      </c>
      <c r="B93" s="6">
        <v>0.76931691830576643</v>
      </c>
    </row>
    <row r="94" spans="1:2" x14ac:dyDescent="0.25">
      <c r="A94" s="6">
        <v>5.375</v>
      </c>
      <c r="B94" s="6">
        <v>0.76931691830576643</v>
      </c>
    </row>
    <row r="95" spans="1:2" x14ac:dyDescent="0.25">
      <c r="A95" s="6">
        <v>5.375</v>
      </c>
      <c r="B95" s="6">
        <v>-0.78060360741320256</v>
      </c>
    </row>
    <row r="96" spans="1:2" x14ac:dyDescent="0.25">
      <c r="A96" s="6">
        <v>17.90625</v>
      </c>
      <c r="B96" s="6">
        <v>-0.78060360741320256</v>
      </c>
    </row>
    <row r="97" spans="1:2" x14ac:dyDescent="0.25">
      <c r="A97" s="6">
        <v>17.90625</v>
      </c>
      <c r="B97" s="6">
        <v>0.48226398924424074</v>
      </c>
    </row>
    <row r="98" spans="1:2" x14ac:dyDescent="0.25">
      <c r="A98" s="6">
        <v>15.75</v>
      </c>
      <c r="B98" s="6">
        <v>0.48226398924424074</v>
      </c>
    </row>
    <row r="99" spans="1:2" x14ac:dyDescent="0.25">
      <c r="A99" s="6">
        <v>15.75</v>
      </c>
      <c r="B99" s="6">
        <v>0.69002321618735141</v>
      </c>
    </row>
    <row r="100" spans="1:2" x14ac:dyDescent="0.25">
      <c r="A100" s="6">
        <v>15</v>
      </c>
      <c r="B100" s="6">
        <v>0.69002321618735141</v>
      </c>
    </row>
    <row r="101" spans="1:2" x14ac:dyDescent="0.25">
      <c r="A101" s="6">
        <v>15</v>
      </c>
      <c r="B101" s="6">
        <v>1</v>
      </c>
    </row>
    <row r="102" spans="1:2" x14ac:dyDescent="0.25">
      <c r="A102" s="6">
        <v>15</v>
      </c>
      <c r="B102" s="6">
        <v>0.69002321618735141</v>
      </c>
    </row>
    <row r="103" spans="1:2" x14ac:dyDescent="0.25">
      <c r="A103" s="6">
        <v>16.5</v>
      </c>
      <c r="B103" s="6">
        <v>0.69002321618735141</v>
      </c>
    </row>
    <row r="104" spans="1:2" x14ac:dyDescent="0.25">
      <c r="A104" s="6">
        <v>16.5</v>
      </c>
      <c r="B104" s="6">
        <v>0.93436439526896609</v>
      </c>
    </row>
    <row r="105" spans="1:2" x14ac:dyDescent="0.25">
      <c r="A105" s="6">
        <v>16</v>
      </c>
      <c r="B105" s="6">
        <v>0.93436439526896609</v>
      </c>
    </row>
    <row r="106" spans="1:2" x14ac:dyDescent="0.25">
      <c r="A106" s="6">
        <v>16</v>
      </c>
      <c r="B106" s="6">
        <v>1</v>
      </c>
    </row>
    <row r="107" spans="1:2" x14ac:dyDescent="0.25">
      <c r="A107" s="6">
        <v>16</v>
      </c>
      <c r="B107" s="6">
        <v>0.93436439526896609</v>
      </c>
    </row>
    <row r="108" spans="1:2" x14ac:dyDescent="0.25">
      <c r="A108" s="6">
        <v>17</v>
      </c>
      <c r="B108" s="6">
        <v>0.93436439526896609</v>
      </c>
    </row>
    <row r="109" spans="1:2" x14ac:dyDescent="0.25">
      <c r="A109" s="6">
        <v>17</v>
      </c>
      <c r="B109" s="6">
        <v>1</v>
      </c>
    </row>
    <row r="110" spans="1:2" x14ac:dyDescent="0.25">
      <c r="A110" s="6">
        <v>17</v>
      </c>
      <c r="B110" s="6">
        <v>0.93436439526896609</v>
      </c>
    </row>
    <row r="111" spans="1:2" x14ac:dyDescent="0.25">
      <c r="A111" s="6">
        <v>16.5</v>
      </c>
      <c r="B111" s="6">
        <v>0.93436439526896609</v>
      </c>
    </row>
    <row r="112" spans="1:2" x14ac:dyDescent="0.25">
      <c r="A112" s="6">
        <v>16.5</v>
      </c>
      <c r="B112" s="6">
        <v>0.69002321618735141</v>
      </c>
    </row>
    <row r="113" spans="1:2" x14ac:dyDescent="0.25">
      <c r="A113" s="6">
        <v>15.75</v>
      </c>
      <c r="B113" s="6">
        <v>0.69002321618735141</v>
      </c>
    </row>
    <row r="114" spans="1:2" x14ac:dyDescent="0.25">
      <c r="A114" s="6">
        <v>15.75</v>
      </c>
      <c r="B114" s="6">
        <v>0.48226398924424074</v>
      </c>
    </row>
    <row r="115" spans="1:2" x14ac:dyDescent="0.25">
      <c r="A115" s="6">
        <v>20.0625</v>
      </c>
      <c r="B115" s="6">
        <v>0.48226398924424074</v>
      </c>
    </row>
    <row r="116" spans="1:2" x14ac:dyDescent="0.25">
      <c r="A116" s="6">
        <v>20.0625</v>
      </c>
      <c r="B116" s="6">
        <v>0.57685472837450247</v>
      </c>
    </row>
    <row r="117" spans="1:2" x14ac:dyDescent="0.25">
      <c r="A117" s="6">
        <v>18</v>
      </c>
      <c r="B117" s="6">
        <v>0.57685472837450247</v>
      </c>
    </row>
    <row r="118" spans="1:2" x14ac:dyDescent="0.25">
      <c r="A118" s="6">
        <v>18</v>
      </c>
      <c r="B118" s="6">
        <v>1</v>
      </c>
    </row>
    <row r="119" spans="1:2" x14ac:dyDescent="0.25">
      <c r="A119" s="6">
        <v>18</v>
      </c>
      <c r="B119" s="6">
        <v>0.57685472837450247</v>
      </c>
    </row>
    <row r="120" spans="1:2" x14ac:dyDescent="0.25">
      <c r="A120" s="6">
        <v>22.125</v>
      </c>
      <c r="B120" s="6">
        <v>0.57685472837450247</v>
      </c>
    </row>
    <row r="121" spans="1:2" x14ac:dyDescent="0.25">
      <c r="A121" s="6">
        <v>22.125</v>
      </c>
      <c r="B121" s="6">
        <v>0.83678180370273481</v>
      </c>
    </row>
    <row r="122" spans="1:2" x14ac:dyDescent="0.25">
      <c r="A122" s="6">
        <v>20.5</v>
      </c>
      <c r="B122" s="6">
        <v>0.83678180370273481</v>
      </c>
    </row>
    <row r="123" spans="1:2" x14ac:dyDescent="0.25">
      <c r="A123" s="6">
        <v>20.5</v>
      </c>
      <c r="B123" s="6">
        <v>0.97120793563221874</v>
      </c>
    </row>
    <row r="124" spans="1:2" x14ac:dyDescent="0.25">
      <c r="A124" s="6">
        <v>19.5</v>
      </c>
      <c r="B124" s="6">
        <v>0.97120793563221874</v>
      </c>
    </row>
    <row r="125" spans="1:2" x14ac:dyDescent="0.25">
      <c r="A125" s="6">
        <v>19.5</v>
      </c>
      <c r="B125" s="6">
        <v>0.98331944574541963</v>
      </c>
    </row>
    <row r="126" spans="1:2" x14ac:dyDescent="0.25">
      <c r="A126" s="6">
        <v>19</v>
      </c>
      <c r="B126" s="6">
        <v>0.98331944574541963</v>
      </c>
    </row>
    <row r="127" spans="1:2" x14ac:dyDescent="0.25">
      <c r="A127" s="6">
        <v>19</v>
      </c>
      <c r="B127" s="6">
        <v>1</v>
      </c>
    </row>
    <row r="128" spans="1:2" x14ac:dyDescent="0.25">
      <c r="A128" s="6">
        <v>19</v>
      </c>
      <c r="B128" s="6">
        <v>0.98331944574541963</v>
      </c>
    </row>
    <row r="129" spans="1:2" x14ac:dyDescent="0.25">
      <c r="A129" s="6">
        <v>20</v>
      </c>
      <c r="B129" s="6">
        <v>0.98331944574541963</v>
      </c>
    </row>
    <row r="130" spans="1:2" x14ac:dyDescent="0.25">
      <c r="A130" s="6">
        <v>20</v>
      </c>
      <c r="B130" s="6">
        <v>1</v>
      </c>
    </row>
    <row r="131" spans="1:2" x14ac:dyDescent="0.25">
      <c r="A131" s="6">
        <v>20</v>
      </c>
      <c r="B131" s="6">
        <v>0.98331944574541963</v>
      </c>
    </row>
    <row r="132" spans="1:2" x14ac:dyDescent="0.25">
      <c r="A132" s="6">
        <v>19.5</v>
      </c>
      <c r="B132" s="6">
        <v>0.98331944574541963</v>
      </c>
    </row>
    <row r="133" spans="1:2" x14ac:dyDescent="0.25">
      <c r="A133" s="6">
        <v>19.5</v>
      </c>
      <c r="B133" s="6">
        <v>0.97120793563221874</v>
      </c>
    </row>
    <row r="134" spans="1:2" x14ac:dyDescent="0.25">
      <c r="A134" s="6">
        <v>21.5</v>
      </c>
      <c r="B134" s="6">
        <v>0.97120793563221874</v>
      </c>
    </row>
    <row r="135" spans="1:2" x14ac:dyDescent="0.25">
      <c r="A135" s="6">
        <v>21.5</v>
      </c>
      <c r="B135" s="6">
        <v>0.98191776266980868</v>
      </c>
    </row>
    <row r="136" spans="1:2" x14ac:dyDescent="0.25">
      <c r="A136" s="6">
        <v>21</v>
      </c>
      <c r="B136" s="6">
        <v>0.98191776266980868</v>
      </c>
    </row>
    <row r="137" spans="1:2" x14ac:dyDescent="0.25">
      <c r="A137" s="6">
        <v>21</v>
      </c>
      <c r="B137" s="6">
        <v>1</v>
      </c>
    </row>
    <row r="138" spans="1:2" x14ac:dyDescent="0.25">
      <c r="A138" s="6">
        <v>21</v>
      </c>
      <c r="B138" s="6">
        <v>0.98191776266980868</v>
      </c>
    </row>
    <row r="139" spans="1:2" x14ac:dyDescent="0.25">
      <c r="A139" s="6">
        <v>22</v>
      </c>
      <c r="B139" s="6">
        <v>0.98191776266980868</v>
      </c>
    </row>
    <row r="140" spans="1:2" x14ac:dyDescent="0.25">
      <c r="A140" s="6">
        <v>22</v>
      </c>
      <c r="B140" s="6">
        <v>1</v>
      </c>
    </row>
    <row r="141" spans="1:2" x14ac:dyDescent="0.25">
      <c r="A141" s="6">
        <v>22</v>
      </c>
      <c r="B141" s="6">
        <v>0.98191776266980868</v>
      </c>
    </row>
    <row r="142" spans="1:2" x14ac:dyDescent="0.25">
      <c r="A142" s="6">
        <v>21.5</v>
      </c>
      <c r="B142" s="6">
        <v>0.98191776266980868</v>
      </c>
    </row>
    <row r="143" spans="1:2" x14ac:dyDescent="0.25">
      <c r="A143" s="6">
        <v>21.5</v>
      </c>
      <c r="B143" s="6">
        <v>0.97120793563221874</v>
      </c>
    </row>
    <row r="144" spans="1:2" x14ac:dyDescent="0.25">
      <c r="A144" s="6">
        <v>20.5</v>
      </c>
      <c r="B144" s="6">
        <v>0.97120793563221874</v>
      </c>
    </row>
    <row r="145" spans="1:2" x14ac:dyDescent="0.25">
      <c r="A145" s="6">
        <v>20.5</v>
      </c>
      <c r="B145" s="6">
        <v>0.83678180370273481</v>
      </c>
    </row>
    <row r="146" spans="1:2" x14ac:dyDescent="0.25">
      <c r="A146" s="6">
        <v>23.75</v>
      </c>
      <c r="B146" s="6">
        <v>0.83678180370273481</v>
      </c>
    </row>
    <row r="147" spans="1:2" x14ac:dyDescent="0.25">
      <c r="A147" s="6">
        <v>23.75</v>
      </c>
      <c r="B147" s="6">
        <v>0.90470522823141941</v>
      </c>
    </row>
    <row r="148" spans="1:2" x14ac:dyDescent="0.25">
      <c r="A148" s="6">
        <v>23</v>
      </c>
      <c r="B148" s="6">
        <v>0.90470522823141941</v>
      </c>
    </row>
    <row r="149" spans="1:2" x14ac:dyDescent="0.25">
      <c r="A149" s="6">
        <v>23</v>
      </c>
      <c r="B149" s="6">
        <v>1</v>
      </c>
    </row>
    <row r="150" spans="1:2" x14ac:dyDescent="0.25">
      <c r="A150" s="6">
        <v>23</v>
      </c>
      <c r="B150" s="6">
        <v>0.90470522823141941</v>
      </c>
    </row>
    <row r="151" spans="1:2" x14ac:dyDescent="0.25">
      <c r="A151" s="6">
        <v>24.5</v>
      </c>
      <c r="B151" s="6">
        <v>0.90470522823141941</v>
      </c>
    </row>
    <row r="152" spans="1:2" x14ac:dyDescent="0.25">
      <c r="A152" s="6">
        <v>24.5</v>
      </c>
      <c r="B152" s="6">
        <v>0.96712811141742305</v>
      </c>
    </row>
    <row r="153" spans="1:2" x14ac:dyDescent="0.25">
      <c r="A153" s="6">
        <v>24</v>
      </c>
      <c r="B153" s="6">
        <v>0.96712811141742305</v>
      </c>
    </row>
    <row r="154" spans="1:2" x14ac:dyDescent="0.25">
      <c r="A154" s="6">
        <v>24</v>
      </c>
      <c r="B154" s="6">
        <v>1</v>
      </c>
    </row>
    <row r="155" spans="1:2" x14ac:dyDescent="0.25">
      <c r="A155" s="6">
        <v>24</v>
      </c>
      <c r="B155" s="6">
        <v>0.96712811141742305</v>
      </c>
    </row>
    <row r="156" spans="1:2" x14ac:dyDescent="0.25">
      <c r="A156" s="6">
        <v>25</v>
      </c>
      <c r="B156" s="6">
        <v>0.96712811141742305</v>
      </c>
    </row>
    <row r="157" spans="1:2" x14ac:dyDescent="0.25">
      <c r="A157" s="6">
        <v>25</v>
      </c>
      <c r="B157" s="6">
        <v>1</v>
      </c>
    </row>
    <row r="158" spans="1:2" x14ac:dyDescent="0.25">
      <c r="A158" s="6">
        <v>25</v>
      </c>
      <c r="B158" s="6">
        <v>0.96712811141742305</v>
      </c>
    </row>
    <row r="159" spans="1:2" x14ac:dyDescent="0.25">
      <c r="A159" s="6">
        <v>24.5</v>
      </c>
      <c r="B159" s="6">
        <v>0.96712811141742305</v>
      </c>
    </row>
    <row r="160" spans="1:2" x14ac:dyDescent="0.25">
      <c r="A160" s="6">
        <v>24.5</v>
      </c>
      <c r="B160" s="6">
        <v>0.90470522823141941</v>
      </c>
    </row>
    <row r="161" spans="1:2" x14ac:dyDescent="0.25">
      <c r="A161" s="6">
        <v>23.75</v>
      </c>
      <c r="B161" s="6">
        <v>0.90470522823141941</v>
      </c>
    </row>
    <row r="162" spans="1:2" x14ac:dyDescent="0.25">
      <c r="A162" s="6">
        <v>23.75</v>
      </c>
      <c r="B162" s="6">
        <v>0.83678180370273481</v>
      </c>
    </row>
    <row r="163" spans="1:2" x14ac:dyDescent="0.25">
      <c r="A163" s="6">
        <v>22.125</v>
      </c>
      <c r="B163" s="6">
        <v>0.83678180370273481</v>
      </c>
    </row>
    <row r="164" spans="1:2" x14ac:dyDescent="0.25">
      <c r="A164" s="6">
        <v>22.125</v>
      </c>
      <c r="B164" s="6">
        <v>0.57685472837450247</v>
      </c>
    </row>
    <row r="165" spans="1:2" x14ac:dyDescent="0.25">
      <c r="A165" s="6">
        <v>20.0625</v>
      </c>
      <c r="B165" s="6">
        <v>0.57685472837450247</v>
      </c>
    </row>
    <row r="166" spans="1:2" x14ac:dyDescent="0.25">
      <c r="A166" s="6">
        <v>20.0625</v>
      </c>
      <c r="B166" s="6">
        <v>0.48226398924424074</v>
      </c>
    </row>
    <row r="167" spans="1:2" x14ac:dyDescent="0.25">
      <c r="A167" s="6">
        <v>17.90625</v>
      </c>
      <c r="B167" s="6">
        <v>0.48226398924424074</v>
      </c>
    </row>
    <row r="168" spans="1:2" x14ac:dyDescent="0.25">
      <c r="A168" s="6">
        <v>17.90625</v>
      </c>
      <c r="B168" s="6">
        <v>-0.78060360741320256</v>
      </c>
    </row>
    <row r="169" spans="1:2" x14ac:dyDescent="0.25">
      <c r="A169" s="6">
        <v>11.640625</v>
      </c>
      <c r="B169" s="6">
        <v>-0.78060360741320256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J6"/>
  <sheetViews>
    <sheetView workbookViewId="0"/>
  </sheetViews>
  <sheetFormatPr baseColWidth="10" defaultRowHeight="15" x14ac:dyDescent="0.25"/>
  <sheetData>
    <row r="1" spans="1:10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</row>
    <row r="3" spans="1:10" x14ac:dyDescent="0.25">
      <c r="A3">
        <v>5180</v>
      </c>
      <c r="B3">
        <v>5180</v>
      </c>
      <c r="C3">
        <v>5180</v>
      </c>
      <c r="D3">
        <v>5180</v>
      </c>
      <c r="E3">
        <v>5180</v>
      </c>
      <c r="F3">
        <v>5180</v>
      </c>
      <c r="G3">
        <v>5180</v>
      </c>
      <c r="H3">
        <v>5180</v>
      </c>
      <c r="I3">
        <v>5180</v>
      </c>
      <c r="J3">
        <v>5180</v>
      </c>
    </row>
    <row r="4" spans="1:10" x14ac:dyDescent="0.25">
      <c r="A4" s="6">
        <v>8.0721428571428575</v>
      </c>
      <c r="B4" s="6">
        <v>4197.1428571428569</v>
      </c>
      <c r="C4" s="6">
        <v>240.89285714285714</v>
      </c>
      <c r="D4" s="6">
        <v>177</v>
      </c>
      <c r="E4" s="6">
        <v>431.96428571428572</v>
      </c>
      <c r="F4" s="6">
        <v>26.25</v>
      </c>
      <c r="G4" s="6">
        <v>691.07142857142856</v>
      </c>
      <c r="H4" s="6">
        <v>1115.1785714285713</v>
      </c>
      <c r="I4" s="6">
        <v>12.1</v>
      </c>
      <c r="J4" s="6">
        <v>201.29285714285714</v>
      </c>
    </row>
    <row r="5" spans="1:10" x14ac:dyDescent="0.25">
      <c r="A5" s="6">
        <v>8.0237499999999997</v>
      </c>
      <c r="B5" s="6">
        <v>4912.5</v>
      </c>
      <c r="C5" s="6">
        <v>269.97500000000002</v>
      </c>
      <c r="D5" s="6">
        <v>203.83750000000001</v>
      </c>
      <c r="E5" s="6">
        <v>496.875</v>
      </c>
      <c r="F5" s="6">
        <v>30.125</v>
      </c>
      <c r="G5" s="6">
        <v>819.1875</v>
      </c>
      <c r="H5" s="6">
        <v>1281</v>
      </c>
      <c r="I5" s="6">
        <v>13.375</v>
      </c>
      <c r="J5" s="6">
        <v>192.15</v>
      </c>
    </row>
    <row r="6" spans="1:10" x14ac:dyDescent="0.25">
      <c r="A6" s="6">
        <v>8.06</v>
      </c>
      <c r="B6" s="6">
        <v>4560</v>
      </c>
      <c r="C6" s="6">
        <v>257.5</v>
      </c>
      <c r="D6" s="6">
        <v>197.86666666666667</v>
      </c>
      <c r="E6" s="6">
        <v>490.66666666666669</v>
      </c>
      <c r="F6" s="6">
        <v>28.5</v>
      </c>
      <c r="G6" s="6">
        <v>789.33333333333337</v>
      </c>
      <c r="H6" s="6">
        <v>1120.8333333333333</v>
      </c>
      <c r="I6" s="6">
        <v>23.333333333333332</v>
      </c>
      <c r="J6" s="6">
        <v>193.16666666666666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H169"/>
  <sheetViews>
    <sheetView workbookViewId="0"/>
  </sheetViews>
  <sheetFormatPr baseColWidth="10" defaultRowHeight="15" x14ac:dyDescent="0.25"/>
  <sheetData>
    <row r="1" spans="1:8" x14ac:dyDescent="0.25">
      <c r="A1" s="6">
        <v>11.640625</v>
      </c>
      <c r="B1" s="6">
        <v>-0.78060360741320256</v>
      </c>
      <c r="C1" s="6">
        <v>1</v>
      </c>
      <c r="D1" s="6">
        <v>1</v>
      </c>
      <c r="E1" s="6">
        <v>1.75</v>
      </c>
      <c r="F1" s="6">
        <v>-0.78060360741320256</v>
      </c>
      <c r="G1" s="6">
        <v>1</v>
      </c>
      <c r="H1" s="6">
        <v>1</v>
      </c>
    </row>
    <row r="2" spans="1:8" x14ac:dyDescent="0.25">
      <c r="A2" s="6">
        <v>5.375</v>
      </c>
      <c r="B2" s="6">
        <v>-0.78060360741320256</v>
      </c>
      <c r="C2" s="6">
        <v>2</v>
      </c>
      <c r="D2" s="6">
        <v>1</v>
      </c>
      <c r="E2" s="6">
        <v>1</v>
      </c>
      <c r="F2" s="6">
        <v>-0.78060360741320256</v>
      </c>
      <c r="G2" s="6">
        <v>2</v>
      </c>
      <c r="H2" s="6">
        <v>1</v>
      </c>
    </row>
    <row r="3" spans="1:8" x14ac:dyDescent="0.25">
      <c r="A3" s="6">
        <v>5.375</v>
      </c>
      <c r="B3" s="6">
        <v>0.76931691830576643</v>
      </c>
      <c r="C3" s="6">
        <v>3</v>
      </c>
      <c r="D3" s="6">
        <v>1</v>
      </c>
      <c r="E3" s="6">
        <v>1</v>
      </c>
      <c r="F3" s="6">
        <v>1</v>
      </c>
      <c r="G3" s="6">
        <v>3</v>
      </c>
      <c r="H3" s="6">
        <v>1</v>
      </c>
    </row>
    <row r="4" spans="1:8" x14ac:dyDescent="0.25">
      <c r="A4" s="6">
        <v>1.75</v>
      </c>
      <c r="B4" s="6">
        <v>0.76931691830576643</v>
      </c>
      <c r="C4" s="6">
        <v>4</v>
      </c>
      <c r="D4" s="6">
        <v>1</v>
      </c>
      <c r="E4" s="6">
        <v>1</v>
      </c>
      <c r="F4" s="6">
        <v>-0.78060360741320256</v>
      </c>
    </row>
    <row r="5" spans="1:8" x14ac:dyDescent="0.25">
      <c r="A5" s="6">
        <v>1.75</v>
      </c>
      <c r="B5" s="6">
        <v>0.94663329667461604</v>
      </c>
      <c r="C5" s="6">
        <v>5</v>
      </c>
      <c r="D5" s="6">
        <v>1</v>
      </c>
      <c r="E5" s="6">
        <v>2.5</v>
      </c>
      <c r="F5" s="6">
        <v>-0.78060360741320256</v>
      </c>
    </row>
    <row r="6" spans="1:8" x14ac:dyDescent="0.25">
      <c r="A6" s="6">
        <v>1</v>
      </c>
      <c r="B6" s="6">
        <v>0.94663329667461604</v>
      </c>
      <c r="C6" s="6">
        <v>6</v>
      </c>
      <c r="D6" s="6">
        <v>1</v>
      </c>
      <c r="E6" s="6">
        <v>2.5</v>
      </c>
      <c r="F6" s="6">
        <v>0.48226398924424074</v>
      </c>
    </row>
    <row r="7" spans="1:8" x14ac:dyDescent="0.25">
      <c r="A7" s="6">
        <v>1</v>
      </c>
      <c r="B7" s="6">
        <v>1</v>
      </c>
      <c r="C7" s="6">
        <v>7</v>
      </c>
      <c r="D7" s="6">
        <v>1</v>
      </c>
      <c r="E7" s="6">
        <v>2</v>
      </c>
      <c r="F7" s="6">
        <v>0.48226398924424074</v>
      </c>
    </row>
    <row r="8" spans="1:8" x14ac:dyDescent="0.25">
      <c r="A8" s="6">
        <v>1</v>
      </c>
      <c r="B8" s="6">
        <v>0.94663329667461604</v>
      </c>
      <c r="C8" s="6">
        <v>8</v>
      </c>
      <c r="D8" s="6">
        <v>1</v>
      </c>
      <c r="E8" s="6">
        <v>2</v>
      </c>
      <c r="F8" s="6">
        <v>1</v>
      </c>
    </row>
    <row r="9" spans="1:8" x14ac:dyDescent="0.25">
      <c r="A9" s="6">
        <v>2.5</v>
      </c>
      <c r="B9" s="6">
        <v>0.94663329667461604</v>
      </c>
      <c r="C9" s="6">
        <v>9</v>
      </c>
      <c r="D9" s="6">
        <v>1</v>
      </c>
      <c r="E9" s="6">
        <v>2</v>
      </c>
      <c r="F9" s="6">
        <v>0.48226398924424074</v>
      </c>
    </row>
    <row r="10" spans="1:8" x14ac:dyDescent="0.25">
      <c r="A10" s="6">
        <v>2.5</v>
      </c>
      <c r="B10" s="6">
        <v>0.97508135316734801</v>
      </c>
      <c r="C10" s="6">
        <v>10</v>
      </c>
      <c r="D10" s="6">
        <v>1</v>
      </c>
      <c r="E10" s="6">
        <v>3</v>
      </c>
      <c r="F10" s="6">
        <v>0.48226398924424074</v>
      </c>
    </row>
    <row r="11" spans="1:8" x14ac:dyDescent="0.25">
      <c r="A11" s="6">
        <v>2</v>
      </c>
      <c r="B11" s="6">
        <v>0.97508135316734801</v>
      </c>
      <c r="C11" s="6">
        <v>11</v>
      </c>
      <c r="D11" s="6">
        <v>1</v>
      </c>
      <c r="E11" s="6">
        <v>3</v>
      </c>
      <c r="F11" s="6">
        <v>1</v>
      </c>
    </row>
    <row r="12" spans="1:8" x14ac:dyDescent="0.25">
      <c r="A12" s="6">
        <v>2</v>
      </c>
      <c r="B12" s="6">
        <v>1</v>
      </c>
      <c r="C12" s="6">
        <v>12</v>
      </c>
      <c r="D12" s="6">
        <v>1</v>
      </c>
      <c r="E12" s="6">
        <v>3</v>
      </c>
      <c r="F12" s="6">
        <v>0.48226398924424074</v>
      </c>
    </row>
    <row r="13" spans="1:8" x14ac:dyDescent="0.25">
      <c r="A13" s="6">
        <v>2</v>
      </c>
      <c r="B13" s="6">
        <v>0.97508135316734801</v>
      </c>
      <c r="C13" s="6">
        <v>13</v>
      </c>
      <c r="D13" s="6">
        <v>1</v>
      </c>
      <c r="E13" s="6">
        <v>2.5</v>
      </c>
      <c r="F13" s="6">
        <v>0.48226398924424074</v>
      </c>
    </row>
    <row r="14" spans="1:8" x14ac:dyDescent="0.25">
      <c r="A14" s="6">
        <v>3</v>
      </c>
      <c r="B14" s="6">
        <v>0.97508135316734801</v>
      </c>
      <c r="C14" s="6">
        <v>14</v>
      </c>
      <c r="D14" s="6">
        <v>1</v>
      </c>
      <c r="E14" s="6">
        <v>2.5</v>
      </c>
      <c r="F14" s="6">
        <v>-0.78060360741320256</v>
      </c>
    </row>
    <row r="15" spans="1:8" x14ac:dyDescent="0.25">
      <c r="A15" s="6">
        <v>3</v>
      </c>
      <c r="B15" s="6">
        <v>1</v>
      </c>
      <c r="C15" s="6">
        <v>15</v>
      </c>
      <c r="D15" s="6">
        <v>1</v>
      </c>
      <c r="E15" s="6">
        <v>1.75</v>
      </c>
      <c r="F15" s="6">
        <v>-0.78060360741320256</v>
      </c>
    </row>
    <row r="16" spans="1:8" x14ac:dyDescent="0.25">
      <c r="A16" s="6">
        <v>3</v>
      </c>
      <c r="B16" s="6">
        <v>0.97508135316734801</v>
      </c>
      <c r="C16" s="6">
        <v>16</v>
      </c>
      <c r="D16" s="6">
        <v>1</v>
      </c>
    </row>
    <row r="17" spans="1:4" x14ac:dyDescent="0.25">
      <c r="A17" s="6">
        <v>2.5</v>
      </c>
      <c r="B17" s="6">
        <v>0.97508135316734801</v>
      </c>
      <c r="C17" s="6">
        <v>17</v>
      </c>
      <c r="D17" s="6">
        <v>1</v>
      </c>
    </row>
    <row r="18" spans="1:4" x14ac:dyDescent="0.25">
      <c r="A18" s="6">
        <v>2.5</v>
      </c>
      <c r="B18" s="6">
        <v>0.94663329667461604</v>
      </c>
      <c r="C18" s="6">
        <v>18</v>
      </c>
      <c r="D18" s="6">
        <v>1</v>
      </c>
    </row>
    <row r="19" spans="1:4" x14ac:dyDescent="0.25">
      <c r="A19" s="6">
        <v>1.75</v>
      </c>
      <c r="B19" s="6">
        <v>0.94663329667461604</v>
      </c>
      <c r="C19" s="6">
        <v>19</v>
      </c>
      <c r="D19" s="6">
        <v>1</v>
      </c>
    </row>
    <row r="20" spans="1:4" x14ac:dyDescent="0.25">
      <c r="A20" s="6">
        <v>1.75</v>
      </c>
      <c r="B20" s="6">
        <v>0.76931691830576643</v>
      </c>
      <c r="C20" s="6">
        <v>20</v>
      </c>
      <c r="D20" s="6">
        <v>1</v>
      </c>
    </row>
    <row r="21" spans="1:4" x14ac:dyDescent="0.25">
      <c r="A21" s="6">
        <v>9</v>
      </c>
      <c r="B21" s="6">
        <v>0.76931691830576643</v>
      </c>
      <c r="C21" s="6">
        <v>21</v>
      </c>
      <c r="D21" s="6">
        <v>1</v>
      </c>
    </row>
    <row r="22" spans="1:4" x14ac:dyDescent="0.25">
      <c r="A22" s="6">
        <v>9</v>
      </c>
      <c r="B22" s="6">
        <v>0.89948303060524737</v>
      </c>
      <c r="C22" s="6">
        <v>22</v>
      </c>
      <c r="D22" s="6">
        <v>1</v>
      </c>
    </row>
    <row r="23" spans="1:4" x14ac:dyDescent="0.25">
      <c r="A23" s="6">
        <v>5.5</v>
      </c>
      <c r="B23" s="6">
        <v>0.89948303060524737</v>
      </c>
      <c r="C23" s="6">
        <v>23</v>
      </c>
      <c r="D23" s="6">
        <v>1</v>
      </c>
    </row>
    <row r="24" spans="1:4" x14ac:dyDescent="0.25">
      <c r="A24" s="6">
        <v>5.5</v>
      </c>
      <c r="B24" s="6">
        <v>0.97196864289622042</v>
      </c>
      <c r="C24" s="6">
        <v>24</v>
      </c>
      <c r="D24" s="6">
        <v>1</v>
      </c>
    </row>
    <row r="25" spans="1:4" x14ac:dyDescent="0.25">
      <c r="A25" s="6">
        <v>4</v>
      </c>
      <c r="B25" s="6">
        <v>0.97196864289622042</v>
      </c>
      <c r="C25" s="6">
        <v>25</v>
      </c>
      <c r="D25" s="6">
        <v>1</v>
      </c>
    </row>
    <row r="26" spans="1:4" x14ac:dyDescent="0.25">
      <c r="A26" s="6">
        <v>4</v>
      </c>
      <c r="B26" s="6">
        <v>1</v>
      </c>
    </row>
    <row r="27" spans="1:4" x14ac:dyDescent="0.25">
      <c r="A27" s="6">
        <v>4</v>
      </c>
      <c r="B27" s="6">
        <v>0.97196864289622042</v>
      </c>
    </row>
    <row r="28" spans="1:4" x14ac:dyDescent="0.25">
      <c r="A28" s="6">
        <v>7</v>
      </c>
      <c r="B28" s="6">
        <v>0.97196864289622042</v>
      </c>
    </row>
    <row r="29" spans="1:4" x14ac:dyDescent="0.25">
      <c r="A29" s="6">
        <v>7</v>
      </c>
      <c r="B29" s="6">
        <v>0.98630339813702883</v>
      </c>
    </row>
    <row r="30" spans="1:4" x14ac:dyDescent="0.25">
      <c r="A30" s="6">
        <v>5.5</v>
      </c>
      <c r="B30" s="6">
        <v>0.98630339813702883</v>
      </c>
    </row>
    <row r="31" spans="1:4" x14ac:dyDescent="0.25">
      <c r="A31" s="6">
        <v>5.5</v>
      </c>
      <c r="B31" s="6">
        <v>0.99044385175307859</v>
      </c>
    </row>
    <row r="32" spans="1:4" x14ac:dyDescent="0.25">
      <c r="A32" s="6">
        <v>5</v>
      </c>
      <c r="B32" s="6">
        <v>0.99044385175307859</v>
      </c>
    </row>
    <row r="33" spans="1:2" x14ac:dyDescent="0.25">
      <c r="A33" s="6">
        <v>5</v>
      </c>
      <c r="B33" s="6">
        <v>1</v>
      </c>
    </row>
    <row r="34" spans="1:2" x14ac:dyDescent="0.25">
      <c r="A34" s="6">
        <v>5</v>
      </c>
      <c r="B34" s="6">
        <v>0.99044385175307859</v>
      </c>
    </row>
    <row r="35" spans="1:2" x14ac:dyDescent="0.25">
      <c r="A35" s="6">
        <v>6</v>
      </c>
      <c r="B35" s="6">
        <v>0.99044385175307859</v>
      </c>
    </row>
    <row r="36" spans="1:2" x14ac:dyDescent="0.25">
      <c r="A36" s="6">
        <v>6</v>
      </c>
      <c r="B36" s="6">
        <v>1</v>
      </c>
    </row>
    <row r="37" spans="1:2" x14ac:dyDescent="0.25">
      <c r="A37" s="6">
        <v>6</v>
      </c>
      <c r="B37" s="6">
        <v>0.99044385175307859</v>
      </c>
    </row>
    <row r="38" spans="1:2" x14ac:dyDescent="0.25">
      <c r="A38" s="6">
        <v>5.5</v>
      </c>
      <c r="B38" s="6">
        <v>0.99044385175307859</v>
      </c>
    </row>
    <row r="39" spans="1:2" x14ac:dyDescent="0.25">
      <c r="A39" s="6">
        <v>5.5</v>
      </c>
      <c r="B39" s="6">
        <v>0.98630339813702883</v>
      </c>
    </row>
    <row r="40" spans="1:2" x14ac:dyDescent="0.25">
      <c r="A40" s="6">
        <v>8.5</v>
      </c>
      <c r="B40" s="6">
        <v>0.98630339813702883</v>
      </c>
    </row>
    <row r="41" spans="1:2" x14ac:dyDescent="0.25">
      <c r="A41" s="6">
        <v>8.5</v>
      </c>
      <c r="B41" s="6">
        <v>0.98835189767259901</v>
      </c>
    </row>
    <row r="42" spans="1:2" x14ac:dyDescent="0.25">
      <c r="A42" s="6">
        <v>7.5</v>
      </c>
      <c r="B42" s="6">
        <v>0.98835189767259901</v>
      </c>
    </row>
    <row r="43" spans="1:2" x14ac:dyDescent="0.25">
      <c r="A43" s="6">
        <v>7.5</v>
      </c>
      <c r="B43" s="6">
        <v>0.99704672070506861</v>
      </c>
    </row>
    <row r="44" spans="1:2" x14ac:dyDescent="0.25">
      <c r="A44" s="6">
        <v>7</v>
      </c>
      <c r="B44" s="6">
        <v>0.99704672070506861</v>
      </c>
    </row>
    <row r="45" spans="1:2" x14ac:dyDescent="0.25">
      <c r="A45" s="6">
        <v>7</v>
      </c>
      <c r="B45" s="6">
        <v>1</v>
      </c>
    </row>
    <row r="46" spans="1:2" x14ac:dyDescent="0.25">
      <c r="A46" s="6">
        <v>7</v>
      </c>
      <c r="B46" s="6">
        <v>0.99704672070506861</v>
      </c>
    </row>
    <row r="47" spans="1:2" x14ac:dyDescent="0.25">
      <c r="A47" s="6">
        <v>8</v>
      </c>
      <c r="B47" s="6">
        <v>0.99704672070506861</v>
      </c>
    </row>
    <row r="48" spans="1:2" x14ac:dyDescent="0.25">
      <c r="A48" s="6">
        <v>8</v>
      </c>
      <c r="B48" s="6">
        <v>1</v>
      </c>
    </row>
    <row r="49" spans="1:2" x14ac:dyDescent="0.25">
      <c r="A49" s="6">
        <v>8</v>
      </c>
      <c r="B49" s="6">
        <v>0.99704672070506861</v>
      </c>
    </row>
    <row r="50" spans="1:2" x14ac:dyDescent="0.25">
      <c r="A50" s="6">
        <v>7.5</v>
      </c>
      <c r="B50" s="6">
        <v>0.99704672070506861</v>
      </c>
    </row>
    <row r="51" spans="1:2" x14ac:dyDescent="0.25">
      <c r="A51" s="6">
        <v>7.5</v>
      </c>
      <c r="B51" s="6">
        <v>0.98835189767259901</v>
      </c>
    </row>
    <row r="52" spans="1:2" x14ac:dyDescent="0.25">
      <c r="A52" s="6">
        <v>9.5</v>
      </c>
      <c r="B52" s="6">
        <v>0.98835189767259901</v>
      </c>
    </row>
    <row r="53" spans="1:2" x14ac:dyDescent="0.25">
      <c r="A53" s="6">
        <v>9.5</v>
      </c>
      <c r="B53" s="6">
        <v>0.9958307363023714</v>
      </c>
    </row>
    <row r="54" spans="1:2" x14ac:dyDescent="0.25">
      <c r="A54" s="6">
        <v>9</v>
      </c>
      <c r="B54" s="6">
        <v>0.9958307363023714</v>
      </c>
    </row>
    <row r="55" spans="1:2" x14ac:dyDescent="0.25">
      <c r="A55" s="6">
        <v>9</v>
      </c>
      <c r="B55" s="6">
        <v>1</v>
      </c>
    </row>
    <row r="56" spans="1:2" x14ac:dyDescent="0.25">
      <c r="A56" s="6">
        <v>9</v>
      </c>
      <c r="B56" s="6">
        <v>0.9958307363023714</v>
      </c>
    </row>
    <row r="57" spans="1:2" x14ac:dyDescent="0.25">
      <c r="A57" s="6">
        <v>10</v>
      </c>
      <c r="B57" s="6">
        <v>0.9958307363023714</v>
      </c>
    </row>
    <row r="58" spans="1:2" x14ac:dyDescent="0.25">
      <c r="A58" s="6">
        <v>10</v>
      </c>
      <c r="B58" s="6">
        <v>1</v>
      </c>
    </row>
    <row r="59" spans="1:2" x14ac:dyDescent="0.25">
      <c r="A59" s="6">
        <v>10</v>
      </c>
      <c r="B59" s="6">
        <v>0.9958307363023714</v>
      </c>
    </row>
    <row r="60" spans="1:2" x14ac:dyDescent="0.25">
      <c r="A60" s="6">
        <v>9.5</v>
      </c>
      <c r="B60" s="6">
        <v>0.9958307363023714</v>
      </c>
    </row>
    <row r="61" spans="1:2" x14ac:dyDescent="0.25">
      <c r="A61" s="6">
        <v>9.5</v>
      </c>
      <c r="B61" s="6">
        <v>0.98835189767259901</v>
      </c>
    </row>
    <row r="62" spans="1:2" x14ac:dyDescent="0.25">
      <c r="A62" s="6">
        <v>8.5</v>
      </c>
      <c r="B62" s="6">
        <v>0.98835189767259901</v>
      </c>
    </row>
    <row r="63" spans="1:2" x14ac:dyDescent="0.25">
      <c r="A63" s="6">
        <v>8.5</v>
      </c>
      <c r="B63" s="6">
        <v>0.98630339813702883</v>
      </c>
    </row>
    <row r="64" spans="1:2" x14ac:dyDescent="0.25">
      <c r="A64" s="6">
        <v>7</v>
      </c>
      <c r="B64" s="6">
        <v>0.98630339813702883</v>
      </c>
    </row>
    <row r="65" spans="1:2" x14ac:dyDescent="0.25">
      <c r="A65" s="6">
        <v>7</v>
      </c>
      <c r="B65" s="6">
        <v>0.97196864289622042</v>
      </c>
    </row>
    <row r="66" spans="1:2" x14ac:dyDescent="0.25">
      <c r="A66" s="6">
        <v>5.5</v>
      </c>
      <c r="B66" s="6">
        <v>0.97196864289622042</v>
      </c>
    </row>
    <row r="67" spans="1:2" x14ac:dyDescent="0.25">
      <c r="A67" s="6">
        <v>5.5</v>
      </c>
      <c r="B67" s="6">
        <v>0.89948303060524737</v>
      </c>
    </row>
    <row r="68" spans="1:2" x14ac:dyDescent="0.25">
      <c r="A68" s="6">
        <v>12.5</v>
      </c>
      <c r="B68" s="6">
        <v>0.89948303060524737</v>
      </c>
    </row>
    <row r="69" spans="1:2" x14ac:dyDescent="0.25">
      <c r="A69" s="6">
        <v>12.5</v>
      </c>
      <c r="B69" s="6">
        <v>0.94810355717304784</v>
      </c>
    </row>
    <row r="70" spans="1:2" x14ac:dyDescent="0.25">
      <c r="A70" s="6">
        <v>11.5</v>
      </c>
      <c r="B70" s="6">
        <v>0.94810355717304784</v>
      </c>
    </row>
    <row r="71" spans="1:2" x14ac:dyDescent="0.25">
      <c r="A71" s="6">
        <v>11.5</v>
      </c>
      <c r="B71" s="6">
        <v>0.97702653078183943</v>
      </c>
    </row>
    <row r="72" spans="1:2" x14ac:dyDescent="0.25">
      <c r="A72" s="6">
        <v>11</v>
      </c>
      <c r="B72" s="6">
        <v>0.97702653078183943</v>
      </c>
    </row>
    <row r="73" spans="1:2" x14ac:dyDescent="0.25">
      <c r="A73" s="6">
        <v>11</v>
      </c>
      <c r="B73" s="6">
        <v>1</v>
      </c>
    </row>
    <row r="74" spans="1:2" x14ac:dyDescent="0.25">
      <c r="A74" s="6">
        <v>11</v>
      </c>
      <c r="B74" s="6">
        <v>0.97702653078183943</v>
      </c>
    </row>
    <row r="75" spans="1:2" x14ac:dyDescent="0.25">
      <c r="A75" s="6">
        <v>12</v>
      </c>
      <c r="B75" s="6">
        <v>0.97702653078183943</v>
      </c>
    </row>
    <row r="76" spans="1:2" x14ac:dyDescent="0.25">
      <c r="A76" s="6">
        <v>12</v>
      </c>
      <c r="B76" s="6">
        <v>1</v>
      </c>
    </row>
    <row r="77" spans="1:2" x14ac:dyDescent="0.25">
      <c r="A77" s="6">
        <v>12</v>
      </c>
      <c r="B77" s="6">
        <v>0.97702653078183943</v>
      </c>
    </row>
    <row r="78" spans="1:2" x14ac:dyDescent="0.25">
      <c r="A78" s="6">
        <v>11.5</v>
      </c>
      <c r="B78" s="6">
        <v>0.97702653078183943</v>
      </c>
    </row>
    <row r="79" spans="1:2" x14ac:dyDescent="0.25">
      <c r="A79" s="6">
        <v>11.5</v>
      </c>
      <c r="B79" s="6">
        <v>0.94810355717304784</v>
      </c>
    </row>
    <row r="80" spans="1:2" x14ac:dyDescent="0.25">
      <c r="A80" s="6">
        <v>13.5</v>
      </c>
      <c r="B80" s="6">
        <v>0.94810355717304784</v>
      </c>
    </row>
    <row r="81" spans="1:2" x14ac:dyDescent="0.25">
      <c r="A81" s="6">
        <v>13.5</v>
      </c>
      <c r="B81" s="6">
        <v>0.97422298288167164</v>
      </c>
    </row>
    <row r="82" spans="1:2" x14ac:dyDescent="0.25">
      <c r="A82" s="6">
        <v>13</v>
      </c>
      <c r="B82" s="6">
        <v>0.97422298288167164</v>
      </c>
    </row>
    <row r="83" spans="1:2" x14ac:dyDescent="0.25">
      <c r="A83" s="6">
        <v>13</v>
      </c>
      <c r="B83" s="6">
        <v>1</v>
      </c>
    </row>
    <row r="84" spans="1:2" x14ac:dyDescent="0.25">
      <c r="A84" s="6">
        <v>13</v>
      </c>
      <c r="B84" s="6">
        <v>0.97422298288167164</v>
      </c>
    </row>
    <row r="85" spans="1:2" x14ac:dyDescent="0.25">
      <c r="A85" s="6">
        <v>14</v>
      </c>
      <c r="B85" s="6">
        <v>0.97422298288167164</v>
      </c>
    </row>
    <row r="86" spans="1:2" x14ac:dyDescent="0.25">
      <c r="A86" s="6">
        <v>14</v>
      </c>
      <c r="B86" s="6">
        <v>1</v>
      </c>
    </row>
    <row r="87" spans="1:2" x14ac:dyDescent="0.25">
      <c r="A87" s="6">
        <v>14</v>
      </c>
      <c r="B87" s="6">
        <v>0.97422298288167164</v>
      </c>
    </row>
    <row r="88" spans="1:2" x14ac:dyDescent="0.25">
      <c r="A88" s="6">
        <v>13.5</v>
      </c>
      <c r="B88" s="6">
        <v>0.97422298288167164</v>
      </c>
    </row>
    <row r="89" spans="1:2" x14ac:dyDescent="0.25">
      <c r="A89" s="6">
        <v>13.5</v>
      </c>
      <c r="B89" s="6">
        <v>0.94810355717304784</v>
      </c>
    </row>
    <row r="90" spans="1:2" x14ac:dyDescent="0.25">
      <c r="A90" s="6">
        <v>12.5</v>
      </c>
      <c r="B90" s="6">
        <v>0.94810355717304784</v>
      </c>
    </row>
    <row r="91" spans="1:2" x14ac:dyDescent="0.25">
      <c r="A91" s="6">
        <v>12.5</v>
      </c>
      <c r="B91" s="6">
        <v>0.89948303060524737</v>
      </c>
    </row>
    <row r="92" spans="1:2" x14ac:dyDescent="0.25">
      <c r="A92" s="6">
        <v>9</v>
      </c>
      <c r="B92" s="6">
        <v>0.89948303060524737</v>
      </c>
    </row>
    <row r="93" spans="1:2" x14ac:dyDescent="0.25">
      <c r="A93" s="6">
        <v>9</v>
      </c>
      <c r="B93" s="6">
        <v>0.76931691830576643</v>
      </c>
    </row>
    <row r="94" spans="1:2" x14ac:dyDescent="0.25">
      <c r="A94" s="6">
        <v>5.375</v>
      </c>
      <c r="B94" s="6">
        <v>0.76931691830576643</v>
      </c>
    </row>
    <row r="95" spans="1:2" x14ac:dyDescent="0.25">
      <c r="A95" s="6">
        <v>5.375</v>
      </c>
      <c r="B95" s="6">
        <v>-0.78060360741320256</v>
      </c>
    </row>
    <row r="96" spans="1:2" x14ac:dyDescent="0.25">
      <c r="A96" s="6">
        <v>17.90625</v>
      </c>
      <c r="B96" s="6">
        <v>-0.78060360741320256</v>
      </c>
    </row>
    <row r="97" spans="1:2" x14ac:dyDescent="0.25">
      <c r="A97" s="6">
        <v>17.90625</v>
      </c>
      <c r="B97" s="6">
        <v>0.48226398924424074</v>
      </c>
    </row>
    <row r="98" spans="1:2" x14ac:dyDescent="0.25">
      <c r="A98" s="6">
        <v>15.75</v>
      </c>
      <c r="B98" s="6">
        <v>0.48226398924424074</v>
      </c>
    </row>
    <row r="99" spans="1:2" x14ac:dyDescent="0.25">
      <c r="A99" s="6">
        <v>15.75</v>
      </c>
      <c r="B99" s="6">
        <v>0.69002321618735141</v>
      </c>
    </row>
    <row r="100" spans="1:2" x14ac:dyDescent="0.25">
      <c r="A100" s="6">
        <v>15</v>
      </c>
      <c r="B100" s="6">
        <v>0.69002321618735141</v>
      </c>
    </row>
    <row r="101" spans="1:2" x14ac:dyDescent="0.25">
      <c r="A101" s="6">
        <v>15</v>
      </c>
      <c r="B101" s="6">
        <v>1</v>
      </c>
    </row>
    <row r="102" spans="1:2" x14ac:dyDescent="0.25">
      <c r="A102" s="6">
        <v>15</v>
      </c>
      <c r="B102" s="6">
        <v>0.69002321618735141</v>
      </c>
    </row>
    <row r="103" spans="1:2" x14ac:dyDescent="0.25">
      <c r="A103" s="6">
        <v>16.5</v>
      </c>
      <c r="B103" s="6">
        <v>0.69002321618735141</v>
      </c>
    </row>
    <row r="104" spans="1:2" x14ac:dyDescent="0.25">
      <c r="A104" s="6">
        <v>16.5</v>
      </c>
      <c r="B104" s="6">
        <v>0.93436439526896609</v>
      </c>
    </row>
    <row r="105" spans="1:2" x14ac:dyDescent="0.25">
      <c r="A105" s="6">
        <v>16</v>
      </c>
      <c r="B105" s="6">
        <v>0.93436439526896609</v>
      </c>
    </row>
    <row r="106" spans="1:2" x14ac:dyDescent="0.25">
      <c r="A106" s="6">
        <v>16</v>
      </c>
      <c r="B106" s="6">
        <v>1</v>
      </c>
    </row>
    <row r="107" spans="1:2" x14ac:dyDescent="0.25">
      <c r="A107" s="6">
        <v>16</v>
      </c>
      <c r="B107" s="6">
        <v>0.93436439526896609</v>
      </c>
    </row>
    <row r="108" spans="1:2" x14ac:dyDescent="0.25">
      <c r="A108" s="6">
        <v>17</v>
      </c>
      <c r="B108" s="6">
        <v>0.93436439526896609</v>
      </c>
    </row>
    <row r="109" spans="1:2" x14ac:dyDescent="0.25">
      <c r="A109" s="6">
        <v>17</v>
      </c>
      <c r="B109" s="6">
        <v>1</v>
      </c>
    </row>
    <row r="110" spans="1:2" x14ac:dyDescent="0.25">
      <c r="A110" s="6">
        <v>17</v>
      </c>
      <c r="B110" s="6">
        <v>0.93436439526896609</v>
      </c>
    </row>
    <row r="111" spans="1:2" x14ac:dyDescent="0.25">
      <c r="A111" s="6">
        <v>16.5</v>
      </c>
      <c r="B111" s="6">
        <v>0.93436439526896609</v>
      </c>
    </row>
    <row r="112" spans="1:2" x14ac:dyDescent="0.25">
      <c r="A112" s="6">
        <v>16.5</v>
      </c>
      <c r="B112" s="6">
        <v>0.69002321618735141</v>
      </c>
    </row>
    <row r="113" spans="1:2" x14ac:dyDescent="0.25">
      <c r="A113" s="6">
        <v>15.75</v>
      </c>
      <c r="B113" s="6">
        <v>0.69002321618735141</v>
      </c>
    </row>
    <row r="114" spans="1:2" x14ac:dyDescent="0.25">
      <c r="A114" s="6">
        <v>15.75</v>
      </c>
      <c r="B114" s="6">
        <v>0.48226398924424074</v>
      </c>
    </row>
    <row r="115" spans="1:2" x14ac:dyDescent="0.25">
      <c r="A115" s="6">
        <v>20.0625</v>
      </c>
      <c r="B115" s="6">
        <v>0.48226398924424074</v>
      </c>
    </row>
    <row r="116" spans="1:2" x14ac:dyDescent="0.25">
      <c r="A116" s="6">
        <v>20.0625</v>
      </c>
      <c r="B116" s="6">
        <v>0.57685472837450247</v>
      </c>
    </row>
    <row r="117" spans="1:2" x14ac:dyDescent="0.25">
      <c r="A117" s="6">
        <v>18</v>
      </c>
      <c r="B117" s="6">
        <v>0.57685472837450247</v>
      </c>
    </row>
    <row r="118" spans="1:2" x14ac:dyDescent="0.25">
      <c r="A118" s="6">
        <v>18</v>
      </c>
      <c r="B118" s="6">
        <v>1</v>
      </c>
    </row>
    <row r="119" spans="1:2" x14ac:dyDescent="0.25">
      <c r="A119" s="6">
        <v>18</v>
      </c>
      <c r="B119" s="6">
        <v>0.57685472837450247</v>
      </c>
    </row>
    <row r="120" spans="1:2" x14ac:dyDescent="0.25">
      <c r="A120" s="6">
        <v>22.125</v>
      </c>
      <c r="B120" s="6">
        <v>0.57685472837450247</v>
      </c>
    </row>
    <row r="121" spans="1:2" x14ac:dyDescent="0.25">
      <c r="A121" s="6">
        <v>22.125</v>
      </c>
      <c r="B121" s="6">
        <v>0.83678180370273481</v>
      </c>
    </row>
    <row r="122" spans="1:2" x14ac:dyDescent="0.25">
      <c r="A122" s="6">
        <v>20.5</v>
      </c>
      <c r="B122" s="6">
        <v>0.83678180370273481</v>
      </c>
    </row>
    <row r="123" spans="1:2" x14ac:dyDescent="0.25">
      <c r="A123" s="6">
        <v>20.5</v>
      </c>
      <c r="B123" s="6">
        <v>0.97120793563221874</v>
      </c>
    </row>
    <row r="124" spans="1:2" x14ac:dyDescent="0.25">
      <c r="A124" s="6">
        <v>19.5</v>
      </c>
      <c r="B124" s="6">
        <v>0.97120793563221874</v>
      </c>
    </row>
    <row r="125" spans="1:2" x14ac:dyDescent="0.25">
      <c r="A125" s="6">
        <v>19.5</v>
      </c>
      <c r="B125" s="6">
        <v>0.98331944574541963</v>
      </c>
    </row>
    <row r="126" spans="1:2" x14ac:dyDescent="0.25">
      <c r="A126" s="6">
        <v>19</v>
      </c>
      <c r="B126" s="6">
        <v>0.98331944574541963</v>
      </c>
    </row>
    <row r="127" spans="1:2" x14ac:dyDescent="0.25">
      <c r="A127" s="6">
        <v>19</v>
      </c>
      <c r="B127" s="6">
        <v>1</v>
      </c>
    </row>
    <row r="128" spans="1:2" x14ac:dyDescent="0.25">
      <c r="A128" s="6">
        <v>19</v>
      </c>
      <c r="B128" s="6">
        <v>0.98331944574541963</v>
      </c>
    </row>
    <row r="129" spans="1:2" x14ac:dyDescent="0.25">
      <c r="A129" s="6">
        <v>20</v>
      </c>
      <c r="B129" s="6">
        <v>0.98331944574541963</v>
      </c>
    </row>
    <row r="130" spans="1:2" x14ac:dyDescent="0.25">
      <c r="A130" s="6">
        <v>20</v>
      </c>
      <c r="B130" s="6">
        <v>1</v>
      </c>
    </row>
    <row r="131" spans="1:2" x14ac:dyDescent="0.25">
      <c r="A131" s="6">
        <v>20</v>
      </c>
      <c r="B131" s="6">
        <v>0.98331944574541963</v>
      </c>
    </row>
    <row r="132" spans="1:2" x14ac:dyDescent="0.25">
      <c r="A132" s="6">
        <v>19.5</v>
      </c>
      <c r="B132" s="6">
        <v>0.98331944574541963</v>
      </c>
    </row>
    <row r="133" spans="1:2" x14ac:dyDescent="0.25">
      <c r="A133" s="6">
        <v>19.5</v>
      </c>
      <c r="B133" s="6">
        <v>0.97120793563221874</v>
      </c>
    </row>
    <row r="134" spans="1:2" x14ac:dyDescent="0.25">
      <c r="A134" s="6">
        <v>21.5</v>
      </c>
      <c r="B134" s="6">
        <v>0.97120793563221874</v>
      </c>
    </row>
    <row r="135" spans="1:2" x14ac:dyDescent="0.25">
      <c r="A135" s="6">
        <v>21.5</v>
      </c>
      <c r="B135" s="6">
        <v>0.98191776266980868</v>
      </c>
    </row>
    <row r="136" spans="1:2" x14ac:dyDescent="0.25">
      <c r="A136" s="6">
        <v>21</v>
      </c>
      <c r="B136" s="6">
        <v>0.98191776266980868</v>
      </c>
    </row>
    <row r="137" spans="1:2" x14ac:dyDescent="0.25">
      <c r="A137" s="6">
        <v>21</v>
      </c>
      <c r="B137" s="6">
        <v>1</v>
      </c>
    </row>
    <row r="138" spans="1:2" x14ac:dyDescent="0.25">
      <c r="A138" s="6">
        <v>21</v>
      </c>
      <c r="B138" s="6">
        <v>0.98191776266980868</v>
      </c>
    </row>
    <row r="139" spans="1:2" x14ac:dyDescent="0.25">
      <c r="A139" s="6">
        <v>22</v>
      </c>
      <c r="B139" s="6">
        <v>0.98191776266980868</v>
      </c>
    </row>
    <row r="140" spans="1:2" x14ac:dyDescent="0.25">
      <c r="A140" s="6">
        <v>22</v>
      </c>
      <c r="B140" s="6">
        <v>1</v>
      </c>
    </row>
    <row r="141" spans="1:2" x14ac:dyDescent="0.25">
      <c r="A141" s="6">
        <v>22</v>
      </c>
      <c r="B141" s="6">
        <v>0.98191776266980868</v>
      </c>
    </row>
    <row r="142" spans="1:2" x14ac:dyDescent="0.25">
      <c r="A142" s="6">
        <v>21.5</v>
      </c>
      <c r="B142" s="6">
        <v>0.98191776266980868</v>
      </c>
    </row>
    <row r="143" spans="1:2" x14ac:dyDescent="0.25">
      <c r="A143" s="6">
        <v>21.5</v>
      </c>
      <c r="B143" s="6">
        <v>0.97120793563221874</v>
      </c>
    </row>
    <row r="144" spans="1:2" x14ac:dyDescent="0.25">
      <c r="A144" s="6">
        <v>20.5</v>
      </c>
      <c r="B144" s="6">
        <v>0.97120793563221874</v>
      </c>
    </row>
    <row r="145" spans="1:2" x14ac:dyDescent="0.25">
      <c r="A145" s="6">
        <v>20.5</v>
      </c>
      <c r="B145" s="6">
        <v>0.83678180370273481</v>
      </c>
    </row>
    <row r="146" spans="1:2" x14ac:dyDescent="0.25">
      <c r="A146" s="6">
        <v>23.75</v>
      </c>
      <c r="B146" s="6">
        <v>0.83678180370273481</v>
      </c>
    </row>
    <row r="147" spans="1:2" x14ac:dyDescent="0.25">
      <c r="A147" s="6">
        <v>23.75</v>
      </c>
      <c r="B147" s="6">
        <v>0.90470522823141941</v>
      </c>
    </row>
    <row r="148" spans="1:2" x14ac:dyDescent="0.25">
      <c r="A148" s="6">
        <v>23</v>
      </c>
      <c r="B148" s="6">
        <v>0.90470522823141941</v>
      </c>
    </row>
    <row r="149" spans="1:2" x14ac:dyDescent="0.25">
      <c r="A149" s="6">
        <v>23</v>
      </c>
      <c r="B149" s="6">
        <v>1</v>
      </c>
    </row>
    <row r="150" spans="1:2" x14ac:dyDescent="0.25">
      <c r="A150" s="6">
        <v>23</v>
      </c>
      <c r="B150" s="6">
        <v>0.90470522823141941</v>
      </c>
    </row>
    <row r="151" spans="1:2" x14ac:dyDescent="0.25">
      <c r="A151" s="6">
        <v>24.5</v>
      </c>
      <c r="B151" s="6">
        <v>0.90470522823141941</v>
      </c>
    </row>
    <row r="152" spans="1:2" x14ac:dyDescent="0.25">
      <c r="A152" s="6">
        <v>24.5</v>
      </c>
      <c r="B152" s="6">
        <v>0.96712811141742305</v>
      </c>
    </row>
    <row r="153" spans="1:2" x14ac:dyDescent="0.25">
      <c r="A153" s="6">
        <v>24</v>
      </c>
      <c r="B153" s="6">
        <v>0.96712811141742305</v>
      </c>
    </row>
    <row r="154" spans="1:2" x14ac:dyDescent="0.25">
      <c r="A154" s="6">
        <v>24</v>
      </c>
      <c r="B154" s="6">
        <v>1</v>
      </c>
    </row>
    <row r="155" spans="1:2" x14ac:dyDescent="0.25">
      <c r="A155" s="6">
        <v>24</v>
      </c>
      <c r="B155" s="6">
        <v>0.96712811141742305</v>
      </c>
    </row>
    <row r="156" spans="1:2" x14ac:dyDescent="0.25">
      <c r="A156" s="6">
        <v>25</v>
      </c>
      <c r="B156" s="6">
        <v>0.96712811141742305</v>
      </c>
    </row>
    <row r="157" spans="1:2" x14ac:dyDescent="0.25">
      <c r="A157" s="6">
        <v>25</v>
      </c>
      <c r="B157" s="6">
        <v>1</v>
      </c>
    </row>
    <row r="158" spans="1:2" x14ac:dyDescent="0.25">
      <c r="A158" s="6">
        <v>25</v>
      </c>
      <c r="B158" s="6">
        <v>0.96712811141742305</v>
      </c>
    </row>
    <row r="159" spans="1:2" x14ac:dyDescent="0.25">
      <c r="A159" s="6">
        <v>24.5</v>
      </c>
      <c r="B159" s="6">
        <v>0.96712811141742305</v>
      </c>
    </row>
    <row r="160" spans="1:2" x14ac:dyDescent="0.25">
      <c r="A160" s="6">
        <v>24.5</v>
      </c>
      <c r="B160" s="6">
        <v>0.90470522823141941</v>
      </c>
    </row>
    <row r="161" spans="1:2" x14ac:dyDescent="0.25">
      <c r="A161" s="6">
        <v>23.75</v>
      </c>
      <c r="B161" s="6">
        <v>0.90470522823141941</v>
      </c>
    </row>
    <row r="162" spans="1:2" x14ac:dyDescent="0.25">
      <c r="A162" s="6">
        <v>23.75</v>
      </c>
      <c r="B162" s="6">
        <v>0.83678180370273481</v>
      </c>
    </row>
    <row r="163" spans="1:2" x14ac:dyDescent="0.25">
      <c r="A163" s="6">
        <v>22.125</v>
      </c>
      <c r="B163" s="6">
        <v>0.83678180370273481</v>
      </c>
    </row>
    <row r="164" spans="1:2" x14ac:dyDescent="0.25">
      <c r="A164" s="6">
        <v>22.125</v>
      </c>
      <c r="B164" s="6">
        <v>0.57685472837450247</v>
      </c>
    </row>
    <row r="165" spans="1:2" x14ac:dyDescent="0.25">
      <c r="A165" s="6">
        <v>20.0625</v>
      </c>
      <c r="B165" s="6">
        <v>0.57685472837450247</v>
      </c>
    </row>
    <row r="166" spans="1:2" x14ac:dyDescent="0.25">
      <c r="A166" s="6">
        <v>20.0625</v>
      </c>
      <c r="B166" s="6">
        <v>0.48226398924424074</v>
      </c>
    </row>
    <row r="167" spans="1:2" x14ac:dyDescent="0.25">
      <c r="A167" s="6">
        <v>17.90625</v>
      </c>
      <c r="B167" s="6">
        <v>0.48226398924424074</v>
      </c>
    </row>
    <row r="168" spans="1:2" x14ac:dyDescent="0.25">
      <c r="A168" s="6">
        <v>17.90625</v>
      </c>
      <c r="B168" s="6">
        <v>-0.78060360741320256</v>
      </c>
    </row>
    <row r="169" spans="1:2" x14ac:dyDescent="0.25">
      <c r="A169" s="6">
        <v>11.640625</v>
      </c>
      <c r="B169" s="6">
        <v>-0.78060360741320256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J6"/>
  <sheetViews>
    <sheetView workbookViewId="0"/>
  </sheetViews>
  <sheetFormatPr baseColWidth="10" defaultRowHeight="15" x14ac:dyDescent="0.25"/>
  <sheetData>
    <row r="1" spans="1:10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</row>
    <row r="3" spans="1:10" x14ac:dyDescent="0.25">
      <c r="A3">
        <v>5180</v>
      </c>
      <c r="B3">
        <v>5180</v>
      </c>
      <c r="C3">
        <v>5180</v>
      </c>
      <c r="D3">
        <v>5180</v>
      </c>
      <c r="E3">
        <v>5180</v>
      </c>
      <c r="F3">
        <v>5180</v>
      </c>
      <c r="G3">
        <v>5180</v>
      </c>
      <c r="H3">
        <v>5180</v>
      </c>
      <c r="I3">
        <v>5180</v>
      </c>
      <c r="J3">
        <v>5180</v>
      </c>
    </row>
    <row r="4" spans="1:10" x14ac:dyDescent="0.25">
      <c r="A4" s="6">
        <v>8.0721428571428575</v>
      </c>
      <c r="B4" s="6">
        <v>4197.1428571428569</v>
      </c>
      <c r="C4" s="6">
        <v>240.89285714285714</v>
      </c>
      <c r="D4" s="6">
        <v>177</v>
      </c>
      <c r="E4" s="6">
        <v>431.96428571428572</v>
      </c>
      <c r="F4" s="6">
        <v>26.25</v>
      </c>
      <c r="G4" s="6">
        <v>691.07142857142856</v>
      </c>
      <c r="H4" s="6">
        <v>1115.1785714285713</v>
      </c>
      <c r="I4" s="6">
        <v>12.1</v>
      </c>
      <c r="J4" s="6">
        <v>201.29285714285714</v>
      </c>
    </row>
    <row r="5" spans="1:10" x14ac:dyDescent="0.25">
      <c r="A5" s="6">
        <v>8.0237499999999997</v>
      </c>
      <c r="B5" s="6">
        <v>4912.5</v>
      </c>
      <c r="C5" s="6">
        <v>269.97500000000002</v>
      </c>
      <c r="D5" s="6">
        <v>203.83750000000001</v>
      </c>
      <c r="E5" s="6">
        <v>496.875</v>
      </c>
      <c r="F5" s="6">
        <v>30.125</v>
      </c>
      <c r="G5" s="6">
        <v>819.1875</v>
      </c>
      <c r="H5" s="6">
        <v>1281</v>
      </c>
      <c r="I5" s="6">
        <v>13.375</v>
      </c>
      <c r="J5" s="6">
        <v>192.15</v>
      </c>
    </row>
    <row r="6" spans="1:10" x14ac:dyDescent="0.25">
      <c r="A6" s="6">
        <v>8.06</v>
      </c>
      <c r="B6" s="6">
        <v>4560</v>
      </c>
      <c r="C6" s="6">
        <v>257.5</v>
      </c>
      <c r="D6" s="6">
        <v>197.86666666666667</v>
      </c>
      <c r="E6" s="6">
        <v>490.66666666666669</v>
      </c>
      <c r="F6" s="6">
        <v>28.5</v>
      </c>
      <c r="G6" s="6">
        <v>789.33333333333337</v>
      </c>
      <c r="H6" s="6">
        <v>1120.8333333333333</v>
      </c>
      <c r="I6" s="6">
        <v>23.333333333333332</v>
      </c>
      <c r="J6" s="6">
        <v>193.16666666666666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H64"/>
  <sheetViews>
    <sheetView workbookViewId="0"/>
  </sheetViews>
  <sheetFormatPr baseColWidth="10" defaultRowHeight="15" x14ac:dyDescent="0.25"/>
  <sheetData>
    <row r="1" spans="1:8" x14ac:dyDescent="0.25">
      <c r="A1" s="6">
        <v>2.03515625</v>
      </c>
      <c r="B1" s="6">
        <v>-0.48217112205802493</v>
      </c>
      <c r="C1" s="6">
        <v>1</v>
      </c>
      <c r="D1" s="6">
        <v>1</v>
      </c>
      <c r="E1" s="6">
        <v>1.9921875</v>
      </c>
      <c r="F1" s="6">
        <v>-0.48217112205802493</v>
      </c>
      <c r="G1" s="6">
        <v>1</v>
      </c>
      <c r="H1" s="6">
        <v>1</v>
      </c>
    </row>
    <row r="2" spans="1:8" x14ac:dyDescent="0.25">
      <c r="A2" s="6">
        <v>1</v>
      </c>
      <c r="B2" s="6">
        <v>-0.48217112205802493</v>
      </c>
      <c r="C2" s="6">
        <v>2</v>
      </c>
      <c r="D2" s="6">
        <v>1</v>
      </c>
      <c r="E2" s="6">
        <v>1</v>
      </c>
      <c r="F2" s="6">
        <v>-0.48217112205802493</v>
      </c>
      <c r="G2" s="6">
        <v>2</v>
      </c>
      <c r="H2" s="6">
        <v>1</v>
      </c>
    </row>
    <row r="3" spans="1:8" x14ac:dyDescent="0.25">
      <c r="A3" s="6">
        <v>1</v>
      </c>
      <c r="B3" s="6">
        <v>1</v>
      </c>
      <c r="C3" s="6">
        <v>3</v>
      </c>
      <c r="D3" s="6">
        <v>1</v>
      </c>
      <c r="E3" s="6">
        <v>1</v>
      </c>
      <c r="F3" s="6">
        <v>1</v>
      </c>
      <c r="G3" s="6">
        <v>3</v>
      </c>
      <c r="H3" s="6">
        <v>1</v>
      </c>
    </row>
    <row r="4" spans="1:8" x14ac:dyDescent="0.25">
      <c r="A4" s="6">
        <v>1</v>
      </c>
      <c r="B4" s="6">
        <v>-0.48217112205802493</v>
      </c>
      <c r="C4" s="6">
        <v>4</v>
      </c>
      <c r="D4" s="6">
        <v>1</v>
      </c>
      <c r="E4" s="6">
        <v>1</v>
      </c>
      <c r="F4" s="6">
        <v>-0.48217112205802493</v>
      </c>
      <c r="G4" s="6">
        <v>4</v>
      </c>
      <c r="H4" s="6">
        <v>1</v>
      </c>
    </row>
    <row r="5" spans="1:8" x14ac:dyDescent="0.25">
      <c r="A5" s="6">
        <v>3.0703125</v>
      </c>
      <c r="B5" s="6">
        <v>-0.48217112205802493</v>
      </c>
      <c r="C5" s="6">
        <v>5</v>
      </c>
      <c r="D5" s="6">
        <v>1</v>
      </c>
      <c r="E5" s="6">
        <v>2.984375</v>
      </c>
      <c r="F5" s="6">
        <v>-0.48217112205802493</v>
      </c>
      <c r="G5" s="6">
        <v>5</v>
      </c>
      <c r="H5" s="6">
        <v>1</v>
      </c>
    </row>
    <row r="6" spans="1:8" x14ac:dyDescent="0.25">
      <c r="A6" s="6">
        <v>3.0703125</v>
      </c>
      <c r="B6" s="6">
        <v>-2.090672277306016E-2</v>
      </c>
      <c r="C6" s="6">
        <v>6</v>
      </c>
      <c r="D6" s="6">
        <v>1</v>
      </c>
      <c r="E6" s="6">
        <v>2.984375</v>
      </c>
      <c r="F6" s="6">
        <v>-2.090672277306016E-2</v>
      </c>
      <c r="G6" s="6">
        <v>6</v>
      </c>
      <c r="H6" s="6">
        <v>1</v>
      </c>
    </row>
    <row r="7" spans="1:8" x14ac:dyDescent="0.25">
      <c r="A7" s="6">
        <v>2</v>
      </c>
      <c r="B7" s="6">
        <v>-2.090672277306016E-2</v>
      </c>
      <c r="C7" s="6">
        <v>7</v>
      </c>
      <c r="D7" s="6">
        <v>1</v>
      </c>
      <c r="E7" s="6">
        <v>2</v>
      </c>
      <c r="F7" s="6">
        <v>-2.090672277306016E-2</v>
      </c>
      <c r="G7" s="6">
        <v>7</v>
      </c>
      <c r="H7" s="6">
        <v>1</v>
      </c>
    </row>
    <row r="8" spans="1:8" x14ac:dyDescent="0.25">
      <c r="A8" s="6">
        <v>2</v>
      </c>
      <c r="B8" s="6">
        <v>1</v>
      </c>
      <c r="C8" s="6">
        <v>8</v>
      </c>
      <c r="D8" s="6">
        <v>1</v>
      </c>
      <c r="E8" s="6">
        <v>2</v>
      </c>
      <c r="F8" s="6">
        <v>1</v>
      </c>
      <c r="G8" s="6">
        <v>8</v>
      </c>
      <c r="H8" s="6">
        <v>1</v>
      </c>
    </row>
    <row r="9" spans="1:8" x14ac:dyDescent="0.25">
      <c r="A9" s="6">
        <v>2</v>
      </c>
      <c r="B9" s="6">
        <v>-2.090672277306016E-2</v>
      </c>
      <c r="C9" s="6">
        <v>9</v>
      </c>
      <c r="D9" s="6">
        <v>1</v>
      </c>
      <c r="E9" s="6">
        <v>2</v>
      </c>
      <c r="F9" s="6">
        <v>-2.090672277306016E-2</v>
      </c>
    </row>
    <row r="10" spans="1:8" x14ac:dyDescent="0.25">
      <c r="A10" s="6">
        <v>4.140625</v>
      </c>
      <c r="B10" s="6">
        <v>-2.090672277306016E-2</v>
      </c>
      <c r="C10" s="6">
        <v>10</v>
      </c>
      <c r="D10" s="6">
        <v>1</v>
      </c>
      <c r="E10" s="6">
        <v>3.96875</v>
      </c>
      <c r="F10" s="6">
        <v>-2.090672277306016E-2</v>
      </c>
    </row>
    <row r="11" spans="1:8" x14ac:dyDescent="0.25">
      <c r="A11" s="6">
        <v>4.140625</v>
      </c>
      <c r="B11" s="6">
        <v>0.15615777379016482</v>
      </c>
      <c r="E11" s="6">
        <v>3.96875</v>
      </c>
      <c r="F11" s="6">
        <v>0.15615777379016482</v>
      </c>
    </row>
    <row r="12" spans="1:8" x14ac:dyDescent="0.25">
      <c r="A12" s="6">
        <v>3</v>
      </c>
      <c r="B12" s="6">
        <v>0.15615777379016482</v>
      </c>
      <c r="E12" s="6">
        <v>3</v>
      </c>
      <c r="F12" s="6">
        <v>0.15615777379016482</v>
      </c>
    </row>
    <row r="13" spans="1:8" x14ac:dyDescent="0.25">
      <c r="A13" s="6">
        <v>3</v>
      </c>
      <c r="B13" s="6">
        <v>1</v>
      </c>
      <c r="E13" s="6">
        <v>3</v>
      </c>
      <c r="F13" s="6">
        <v>1</v>
      </c>
    </row>
    <row r="14" spans="1:8" x14ac:dyDescent="0.25">
      <c r="A14" s="6">
        <v>3</v>
      </c>
      <c r="B14" s="6">
        <v>0.15615777379016482</v>
      </c>
      <c r="E14" s="6">
        <v>3</v>
      </c>
      <c r="F14" s="6">
        <v>0.15615777379016482</v>
      </c>
    </row>
    <row r="15" spans="1:8" x14ac:dyDescent="0.25">
      <c r="A15" s="6">
        <v>5.28125</v>
      </c>
      <c r="B15" s="6">
        <v>0.15615777379016482</v>
      </c>
      <c r="E15" s="6">
        <v>4.9375</v>
      </c>
      <c r="F15" s="6">
        <v>0.15615777379016482</v>
      </c>
    </row>
    <row r="16" spans="1:8" x14ac:dyDescent="0.25">
      <c r="A16" s="6">
        <v>5.28125</v>
      </c>
      <c r="B16" s="6">
        <v>0.3276879814018121</v>
      </c>
      <c r="E16" s="6">
        <v>4.9375</v>
      </c>
      <c r="F16" s="6">
        <v>0.3276879814018121</v>
      </c>
    </row>
    <row r="17" spans="1:6" x14ac:dyDescent="0.25">
      <c r="A17" s="6">
        <v>4</v>
      </c>
      <c r="B17" s="6">
        <v>0.3276879814018121</v>
      </c>
      <c r="E17" s="6">
        <v>4</v>
      </c>
      <c r="F17" s="6">
        <v>0.3276879814018121</v>
      </c>
    </row>
    <row r="18" spans="1:6" x14ac:dyDescent="0.25">
      <c r="A18" s="6">
        <v>4</v>
      </c>
      <c r="B18" s="6">
        <v>1</v>
      </c>
      <c r="E18" s="6">
        <v>4</v>
      </c>
      <c r="F18" s="6">
        <v>1</v>
      </c>
    </row>
    <row r="19" spans="1:6" x14ac:dyDescent="0.25">
      <c r="A19" s="6">
        <v>4</v>
      </c>
      <c r="B19" s="6">
        <v>0.3276879814018121</v>
      </c>
      <c r="E19" s="6">
        <v>4</v>
      </c>
      <c r="F19" s="6">
        <v>0.3276879814018121</v>
      </c>
    </row>
    <row r="20" spans="1:6" x14ac:dyDescent="0.25">
      <c r="A20" s="6">
        <v>6.5625</v>
      </c>
      <c r="B20" s="6">
        <v>0.3276879814018121</v>
      </c>
      <c r="E20" s="6">
        <v>5.875</v>
      </c>
      <c r="F20" s="6">
        <v>0.3276879814018121</v>
      </c>
    </row>
    <row r="21" spans="1:6" x14ac:dyDescent="0.25">
      <c r="A21" s="6">
        <v>6.5625</v>
      </c>
      <c r="B21" s="6">
        <v>0.54730922219170552</v>
      </c>
      <c r="E21" s="6">
        <v>5.875</v>
      </c>
      <c r="F21" s="6">
        <v>0.54730922219170552</v>
      </c>
    </row>
    <row r="22" spans="1:6" x14ac:dyDescent="0.25">
      <c r="A22" s="6">
        <v>5</v>
      </c>
      <c r="B22" s="6">
        <v>0.54730922219170552</v>
      </c>
      <c r="E22" s="6">
        <v>5</v>
      </c>
      <c r="F22" s="6">
        <v>0.54730922219170552</v>
      </c>
    </row>
    <row r="23" spans="1:6" x14ac:dyDescent="0.25">
      <c r="A23" s="6">
        <v>5</v>
      </c>
      <c r="B23" s="6">
        <v>1</v>
      </c>
      <c r="E23" s="6">
        <v>5</v>
      </c>
      <c r="F23" s="6">
        <v>1</v>
      </c>
    </row>
    <row r="24" spans="1:6" x14ac:dyDescent="0.25">
      <c r="A24" s="6">
        <v>5</v>
      </c>
      <c r="B24" s="6">
        <v>0.54730922219170552</v>
      </c>
      <c r="E24" s="6">
        <v>5</v>
      </c>
      <c r="F24" s="6">
        <v>0.54730922219170552</v>
      </c>
    </row>
    <row r="25" spans="1:6" x14ac:dyDescent="0.25">
      <c r="A25" s="6">
        <v>8.125</v>
      </c>
      <c r="B25" s="6">
        <v>0.54730922219170552</v>
      </c>
      <c r="E25" s="6">
        <v>6.75</v>
      </c>
      <c r="F25" s="6">
        <v>0.54730922219170552</v>
      </c>
    </row>
    <row r="26" spans="1:6" x14ac:dyDescent="0.25">
      <c r="A26" s="6">
        <v>8.125</v>
      </c>
      <c r="B26" s="6">
        <v>0.57269044602945718</v>
      </c>
      <c r="E26" s="6">
        <v>6.75</v>
      </c>
      <c r="F26" s="6">
        <v>0.57269044602945718</v>
      </c>
    </row>
    <row r="27" spans="1:6" x14ac:dyDescent="0.25">
      <c r="A27" s="6">
        <v>6.75</v>
      </c>
      <c r="B27" s="6">
        <v>0.57269044602945718</v>
      </c>
      <c r="E27" s="6">
        <v>6</v>
      </c>
      <c r="F27" s="6">
        <v>0.57269044602945718</v>
      </c>
    </row>
    <row r="28" spans="1:6" x14ac:dyDescent="0.25">
      <c r="A28" s="6">
        <v>6.75</v>
      </c>
      <c r="B28" s="6">
        <v>0.77901112824287222</v>
      </c>
      <c r="E28" s="6">
        <v>6</v>
      </c>
      <c r="F28" s="6">
        <v>1</v>
      </c>
    </row>
    <row r="29" spans="1:6" x14ac:dyDescent="0.25">
      <c r="A29" s="6">
        <v>6</v>
      </c>
      <c r="B29" s="6">
        <v>0.77901112824287222</v>
      </c>
      <c r="E29" s="6">
        <v>6</v>
      </c>
      <c r="F29" s="6">
        <v>0.57269044602945718</v>
      </c>
    </row>
    <row r="30" spans="1:6" x14ac:dyDescent="0.25">
      <c r="A30" s="6">
        <v>6</v>
      </c>
      <c r="B30" s="6">
        <v>1</v>
      </c>
      <c r="E30" s="6">
        <v>7.5</v>
      </c>
      <c r="F30" s="6">
        <v>0.57269044602945718</v>
      </c>
    </row>
    <row r="31" spans="1:6" x14ac:dyDescent="0.25">
      <c r="A31" s="6">
        <v>6</v>
      </c>
      <c r="B31" s="6">
        <v>0.77901112824287222</v>
      </c>
      <c r="E31" s="6">
        <v>7.5</v>
      </c>
      <c r="F31" s="6">
        <v>0.64002570031396377</v>
      </c>
    </row>
    <row r="32" spans="1:6" x14ac:dyDescent="0.25">
      <c r="A32" s="6">
        <v>7.5</v>
      </c>
      <c r="B32" s="6">
        <v>0.77901112824287222</v>
      </c>
      <c r="E32" s="6">
        <v>7</v>
      </c>
      <c r="F32" s="6">
        <v>0.64002570031396377</v>
      </c>
    </row>
    <row r="33" spans="1:6" x14ac:dyDescent="0.25">
      <c r="A33" s="6">
        <v>7.5</v>
      </c>
      <c r="B33" s="6">
        <v>0.88052399186752472</v>
      </c>
      <c r="E33" s="6">
        <v>7</v>
      </c>
      <c r="F33" s="6">
        <v>1</v>
      </c>
    </row>
    <row r="34" spans="1:6" x14ac:dyDescent="0.25">
      <c r="A34" s="6">
        <v>7</v>
      </c>
      <c r="B34" s="6">
        <v>0.88052399186752472</v>
      </c>
      <c r="E34" s="6">
        <v>7</v>
      </c>
      <c r="F34" s="6">
        <v>0.64002570031396377</v>
      </c>
    </row>
    <row r="35" spans="1:6" x14ac:dyDescent="0.25">
      <c r="A35" s="6">
        <v>7</v>
      </c>
      <c r="B35" s="6">
        <v>1</v>
      </c>
      <c r="E35" s="6">
        <v>8</v>
      </c>
      <c r="F35" s="6">
        <v>0.64002570031396377</v>
      </c>
    </row>
    <row r="36" spans="1:6" x14ac:dyDescent="0.25">
      <c r="A36" s="6">
        <v>7</v>
      </c>
      <c r="B36" s="6">
        <v>0.88052399186752472</v>
      </c>
      <c r="E36" s="6">
        <v>8</v>
      </c>
      <c r="F36" s="6">
        <v>1</v>
      </c>
    </row>
    <row r="37" spans="1:6" x14ac:dyDescent="0.25">
      <c r="A37" s="6">
        <v>8</v>
      </c>
      <c r="B37" s="6">
        <v>0.88052399186752472</v>
      </c>
      <c r="E37" s="6">
        <v>8</v>
      </c>
      <c r="F37" s="6">
        <v>0.64002570031396377</v>
      </c>
    </row>
    <row r="38" spans="1:6" x14ac:dyDescent="0.25">
      <c r="A38" s="6">
        <v>8</v>
      </c>
      <c r="B38" s="6">
        <v>1</v>
      </c>
      <c r="E38" s="6">
        <v>7.5</v>
      </c>
      <c r="F38" s="6">
        <v>0.64002570031396377</v>
      </c>
    </row>
    <row r="39" spans="1:6" x14ac:dyDescent="0.25">
      <c r="A39" s="6">
        <v>8</v>
      </c>
      <c r="B39" s="6">
        <v>0.88052399186752472</v>
      </c>
      <c r="E39" s="6">
        <v>7.5</v>
      </c>
      <c r="F39" s="6">
        <v>0.57269044602945718</v>
      </c>
    </row>
    <row r="40" spans="1:6" x14ac:dyDescent="0.25">
      <c r="A40" s="6">
        <v>7.5</v>
      </c>
      <c r="B40" s="6">
        <v>0.88052399186752472</v>
      </c>
      <c r="E40" s="6">
        <v>6.75</v>
      </c>
      <c r="F40" s="6">
        <v>0.57269044602945718</v>
      </c>
    </row>
    <row r="41" spans="1:6" x14ac:dyDescent="0.25">
      <c r="A41" s="6">
        <v>7.5</v>
      </c>
      <c r="B41" s="6">
        <v>0.77901112824287222</v>
      </c>
      <c r="E41" s="6">
        <v>6.75</v>
      </c>
      <c r="F41" s="6">
        <v>0.54730922219170552</v>
      </c>
    </row>
    <row r="42" spans="1:6" x14ac:dyDescent="0.25">
      <c r="A42" s="6">
        <v>6.75</v>
      </c>
      <c r="B42" s="6">
        <v>0.77901112824287222</v>
      </c>
      <c r="E42" s="6">
        <v>5.875</v>
      </c>
      <c r="F42" s="6">
        <v>0.54730922219170552</v>
      </c>
    </row>
    <row r="43" spans="1:6" x14ac:dyDescent="0.25">
      <c r="A43" s="6">
        <v>6.75</v>
      </c>
      <c r="B43" s="6">
        <v>0.57269044602945718</v>
      </c>
      <c r="E43" s="6">
        <v>5.875</v>
      </c>
      <c r="F43" s="6">
        <v>0.3276879814018121</v>
      </c>
    </row>
    <row r="44" spans="1:6" x14ac:dyDescent="0.25">
      <c r="A44" s="6">
        <v>9.5</v>
      </c>
      <c r="B44" s="6">
        <v>0.57269044602945718</v>
      </c>
      <c r="E44" s="6">
        <v>4.9375</v>
      </c>
      <c r="F44" s="6">
        <v>0.3276879814018121</v>
      </c>
    </row>
    <row r="45" spans="1:6" x14ac:dyDescent="0.25">
      <c r="A45" s="6">
        <v>9.5</v>
      </c>
      <c r="B45" s="6">
        <v>0.64002570031396377</v>
      </c>
      <c r="E45" s="6">
        <v>4.9375</v>
      </c>
      <c r="F45" s="6">
        <v>0.15615777379016482</v>
      </c>
    </row>
    <row r="46" spans="1:6" x14ac:dyDescent="0.25">
      <c r="A46" s="6">
        <v>9</v>
      </c>
      <c r="B46" s="6">
        <v>0.64002570031396377</v>
      </c>
      <c r="E46" s="6">
        <v>3.96875</v>
      </c>
      <c r="F46" s="6">
        <v>0.15615777379016482</v>
      </c>
    </row>
    <row r="47" spans="1:6" x14ac:dyDescent="0.25">
      <c r="A47" s="6">
        <v>9</v>
      </c>
      <c r="B47" s="6">
        <v>1</v>
      </c>
      <c r="E47" s="6">
        <v>3.96875</v>
      </c>
      <c r="F47" s="6">
        <v>-2.090672277306016E-2</v>
      </c>
    </row>
    <row r="48" spans="1:6" x14ac:dyDescent="0.25">
      <c r="A48" s="6">
        <v>9</v>
      </c>
      <c r="B48" s="6">
        <v>0.64002570031396377</v>
      </c>
      <c r="E48" s="6">
        <v>2.984375</v>
      </c>
      <c r="F48" s="6">
        <v>-2.090672277306016E-2</v>
      </c>
    </row>
    <row r="49" spans="1:6" x14ac:dyDescent="0.25">
      <c r="A49" s="6">
        <v>10</v>
      </c>
      <c r="B49" s="6">
        <v>0.64002570031396377</v>
      </c>
      <c r="E49" s="6">
        <v>2.984375</v>
      </c>
      <c r="F49" s="6">
        <v>-0.48217112205802493</v>
      </c>
    </row>
    <row r="50" spans="1:6" x14ac:dyDescent="0.25">
      <c r="A50" s="6">
        <v>10</v>
      </c>
      <c r="B50" s="6">
        <v>1</v>
      </c>
      <c r="E50" s="6">
        <v>1.9921875</v>
      </c>
      <c r="F50" s="6">
        <v>-0.48217112205802493</v>
      </c>
    </row>
    <row r="51" spans="1:6" x14ac:dyDescent="0.25">
      <c r="A51" s="6">
        <v>10</v>
      </c>
      <c r="B51" s="6">
        <v>0.64002570031396377</v>
      </c>
    </row>
    <row r="52" spans="1:6" x14ac:dyDescent="0.25">
      <c r="A52" s="6">
        <v>9.5</v>
      </c>
      <c r="B52" s="6">
        <v>0.64002570031396377</v>
      </c>
    </row>
    <row r="53" spans="1:6" x14ac:dyDescent="0.25">
      <c r="A53" s="6">
        <v>9.5</v>
      </c>
      <c r="B53" s="6">
        <v>0.57269044602945718</v>
      </c>
    </row>
    <row r="54" spans="1:6" x14ac:dyDescent="0.25">
      <c r="A54" s="6">
        <v>8.125</v>
      </c>
      <c r="B54" s="6">
        <v>0.57269044602945718</v>
      </c>
    </row>
    <row r="55" spans="1:6" x14ac:dyDescent="0.25">
      <c r="A55" s="6">
        <v>8.125</v>
      </c>
      <c r="B55" s="6">
        <v>0.54730922219170552</v>
      </c>
    </row>
    <row r="56" spans="1:6" x14ac:dyDescent="0.25">
      <c r="A56" s="6">
        <v>6.5625</v>
      </c>
      <c r="B56" s="6">
        <v>0.54730922219170552</v>
      </c>
    </row>
    <row r="57" spans="1:6" x14ac:dyDescent="0.25">
      <c r="A57" s="6">
        <v>6.5625</v>
      </c>
      <c r="B57" s="6">
        <v>0.3276879814018121</v>
      </c>
    </row>
    <row r="58" spans="1:6" x14ac:dyDescent="0.25">
      <c r="A58" s="6">
        <v>5.28125</v>
      </c>
      <c r="B58" s="6">
        <v>0.3276879814018121</v>
      </c>
    </row>
    <row r="59" spans="1:6" x14ac:dyDescent="0.25">
      <c r="A59" s="6">
        <v>5.28125</v>
      </c>
      <c r="B59" s="6">
        <v>0.15615777379016482</v>
      </c>
    </row>
    <row r="60" spans="1:6" x14ac:dyDescent="0.25">
      <c r="A60" s="6">
        <v>4.140625</v>
      </c>
      <c r="B60" s="6">
        <v>0.15615777379016482</v>
      </c>
    </row>
    <row r="61" spans="1:6" x14ac:dyDescent="0.25">
      <c r="A61" s="6">
        <v>4.140625</v>
      </c>
      <c r="B61" s="6">
        <v>-2.090672277306016E-2</v>
      </c>
    </row>
    <row r="62" spans="1:6" x14ac:dyDescent="0.25">
      <c r="A62" s="6">
        <v>3.0703125</v>
      </c>
      <c r="B62" s="6">
        <v>-2.090672277306016E-2</v>
      </c>
    </row>
    <row r="63" spans="1:6" x14ac:dyDescent="0.25">
      <c r="A63" s="6">
        <v>3.0703125</v>
      </c>
      <c r="B63" s="6">
        <v>-0.48217112205802493</v>
      </c>
    </row>
    <row r="64" spans="1:6" x14ac:dyDescent="0.25">
      <c r="A64" s="6">
        <v>2.03515625</v>
      </c>
      <c r="B64" s="6">
        <v>-0.48217112205802493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Y11"/>
  <sheetViews>
    <sheetView workbookViewId="0"/>
  </sheetViews>
  <sheetFormatPr baseColWidth="10" defaultRowHeight="15" x14ac:dyDescent="0.25"/>
  <sheetData>
    <row r="1" spans="1:25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</row>
    <row r="2" spans="1:25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</row>
    <row r="3" spans="1:25" x14ac:dyDescent="0.25">
      <c r="A3">
        <v>5180</v>
      </c>
      <c r="B3">
        <v>5180</v>
      </c>
      <c r="C3">
        <v>5180</v>
      </c>
      <c r="D3">
        <v>5180</v>
      </c>
      <c r="E3">
        <v>5180</v>
      </c>
      <c r="F3">
        <v>5180</v>
      </c>
      <c r="G3">
        <v>5180</v>
      </c>
      <c r="H3">
        <v>5180</v>
      </c>
      <c r="I3">
        <v>5180</v>
      </c>
      <c r="J3">
        <v>5180</v>
      </c>
      <c r="K3">
        <v>5180</v>
      </c>
      <c r="L3">
        <v>5180</v>
      </c>
      <c r="M3">
        <v>5180</v>
      </c>
      <c r="N3">
        <v>5180</v>
      </c>
      <c r="O3">
        <v>5180</v>
      </c>
      <c r="P3">
        <v>5180</v>
      </c>
      <c r="Q3">
        <v>5180</v>
      </c>
      <c r="R3">
        <v>5180</v>
      </c>
      <c r="S3">
        <v>5180</v>
      </c>
      <c r="T3">
        <v>5180</v>
      </c>
      <c r="U3">
        <v>5180</v>
      </c>
      <c r="V3">
        <v>5180</v>
      </c>
      <c r="W3">
        <v>5180</v>
      </c>
      <c r="X3">
        <v>5180</v>
      </c>
      <c r="Y3">
        <v>5180</v>
      </c>
    </row>
    <row r="4" spans="1:25" x14ac:dyDescent="0.25">
      <c r="A4" s="6">
        <v>8.08</v>
      </c>
      <c r="B4" s="6">
        <v>8.09</v>
      </c>
      <c r="C4" s="6">
        <v>7.63</v>
      </c>
      <c r="D4" s="6">
        <v>8.02</v>
      </c>
      <c r="E4" s="6">
        <v>7.86</v>
      </c>
      <c r="F4" s="6">
        <v>8.68</v>
      </c>
      <c r="G4" s="6">
        <v>8.17</v>
      </c>
      <c r="H4" s="6">
        <v>8.2799999999999994</v>
      </c>
      <c r="I4" s="6">
        <v>7.91</v>
      </c>
      <c r="J4" s="6">
        <v>8.11</v>
      </c>
      <c r="K4" s="6">
        <v>8.11</v>
      </c>
      <c r="L4" s="6">
        <v>8.16</v>
      </c>
      <c r="M4" s="6">
        <v>8.0299999999999994</v>
      </c>
      <c r="N4" s="6">
        <v>8.18</v>
      </c>
      <c r="O4" s="6">
        <v>7.95</v>
      </c>
      <c r="P4" s="6">
        <v>8.08</v>
      </c>
      <c r="Q4" s="6">
        <v>7.77</v>
      </c>
      <c r="R4" s="6">
        <v>7.98</v>
      </c>
      <c r="S4" s="6">
        <v>8.17</v>
      </c>
      <c r="T4" s="6">
        <v>7.95</v>
      </c>
      <c r="U4" s="6">
        <v>8.0299999999999994</v>
      </c>
      <c r="V4" s="6">
        <v>7.96</v>
      </c>
      <c r="W4" s="6">
        <v>8.1199999999999992</v>
      </c>
      <c r="X4" s="6">
        <v>7.97</v>
      </c>
      <c r="Y4" s="6">
        <v>8.09</v>
      </c>
    </row>
    <row r="5" spans="1:25" x14ac:dyDescent="0.25">
      <c r="A5" s="6">
        <v>1750.8333333333333</v>
      </c>
      <c r="B5" s="6">
        <v>1770</v>
      </c>
      <c r="C5" s="6">
        <v>1823.3333333333333</v>
      </c>
      <c r="D5" s="6">
        <v>1739.1666666666667</v>
      </c>
      <c r="E5" s="6">
        <v>1900.8333333333333</v>
      </c>
      <c r="F5" s="6">
        <v>1815.8333333333333</v>
      </c>
      <c r="G5" s="6">
        <v>1982.5</v>
      </c>
      <c r="H5" s="6">
        <v>2169.5</v>
      </c>
      <c r="I5" s="6">
        <v>1967.5</v>
      </c>
      <c r="J5" s="6">
        <v>1989.1666666666667</v>
      </c>
      <c r="K5" s="6">
        <v>1759.1666666666667</v>
      </c>
      <c r="L5" s="6">
        <v>1827.5</v>
      </c>
      <c r="M5" s="6">
        <v>1920.6666666666667</v>
      </c>
      <c r="N5" s="6">
        <v>2220</v>
      </c>
      <c r="O5" s="6">
        <v>1846.6666666666667</v>
      </c>
      <c r="P5" s="6">
        <v>1745</v>
      </c>
      <c r="Q5" s="6">
        <v>1950</v>
      </c>
      <c r="R5" s="6">
        <v>1936.8333333333333</v>
      </c>
      <c r="S5" s="6">
        <v>1739.1666666666667</v>
      </c>
      <c r="T5" s="6">
        <v>1723.3333333333333</v>
      </c>
      <c r="U5" s="6">
        <v>1753.3333333333333</v>
      </c>
      <c r="V5" s="6">
        <v>2250</v>
      </c>
      <c r="W5" s="6">
        <v>2162.5</v>
      </c>
      <c r="X5" s="6">
        <v>1794.1666666666667</v>
      </c>
      <c r="Y5" s="6">
        <v>1740</v>
      </c>
    </row>
    <row r="6" spans="1:25" x14ac:dyDescent="0.25">
      <c r="A6" s="6">
        <v>235</v>
      </c>
      <c r="B6" s="6">
        <v>232.5</v>
      </c>
      <c r="C6" s="6">
        <v>245</v>
      </c>
      <c r="D6" s="6">
        <v>265</v>
      </c>
      <c r="E6" s="6">
        <v>250</v>
      </c>
      <c r="F6" s="6">
        <v>240</v>
      </c>
      <c r="G6" s="6">
        <v>262.5</v>
      </c>
      <c r="H6" s="6">
        <v>272.5</v>
      </c>
      <c r="I6" s="6">
        <v>247.3</v>
      </c>
      <c r="J6" s="6">
        <v>317.5</v>
      </c>
      <c r="K6" s="6">
        <v>237.5</v>
      </c>
      <c r="L6" s="6">
        <v>232.5</v>
      </c>
      <c r="M6" s="6">
        <v>247.5</v>
      </c>
      <c r="N6" s="6">
        <v>275</v>
      </c>
      <c r="O6" s="6">
        <v>247.5</v>
      </c>
      <c r="P6" s="6">
        <v>232.5</v>
      </c>
      <c r="Q6" s="6">
        <v>252.5</v>
      </c>
      <c r="R6" s="6">
        <v>262.5</v>
      </c>
      <c r="S6" s="6">
        <v>240</v>
      </c>
      <c r="T6" s="6">
        <v>262.5</v>
      </c>
      <c r="U6" s="6">
        <v>235</v>
      </c>
      <c r="V6" s="6">
        <v>272.5</v>
      </c>
      <c r="W6" s="6">
        <v>272.5</v>
      </c>
      <c r="X6" s="6">
        <v>232.5</v>
      </c>
      <c r="Y6" s="6">
        <v>235</v>
      </c>
    </row>
    <row r="7" spans="1:25" x14ac:dyDescent="0.25">
      <c r="A7" s="6">
        <v>204.8</v>
      </c>
      <c r="B7" s="6">
        <v>163.80000000000001</v>
      </c>
      <c r="C7" s="6">
        <v>199.7</v>
      </c>
      <c r="D7" s="6">
        <v>179.2</v>
      </c>
      <c r="E7" s="6">
        <v>153.6</v>
      </c>
      <c r="F7" s="6">
        <v>166.4</v>
      </c>
      <c r="G7" s="6">
        <v>204.5</v>
      </c>
      <c r="H7" s="6">
        <v>192</v>
      </c>
      <c r="I7" s="6">
        <v>204.8</v>
      </c>
      <c r="J7" s="6">
        <v>204.8</v>
      </c>
      <c r="K7" s="6">
        <v>153.6</v>
      </c>
      <c r="L7" s="6">
        <v>163.80000000000001</v>
      </c>
      <c r="M7" s="6">
        <v>192</v>
      </c>
      <c r="N7" s="6">
        <v>222.7</v>
      </c>
      <c r="O7" s="6">
        <v>197.1</v>
      </c>
      <c r="P7" s="6">
        <v>179.2</v>
      </c>
      <c r="Q7" s="6">
        <v>204.8</v>
      </c>
      <c r="R7" s="6">
        <v>197.1</v>
      </c>
      <c r="S7" s="6">
        <v>204.8</v>
      </c>
      <c r="T7" s="6">
        <v>166.4</v>
      </c>
      <c r="U7" s="6">
        <v>151</v>
      </c>
      <c r="V7" s="6">
        <v>212.5</v>
      </c>
      <c r="W7" s="6">
        <v>235.5</v>
      </c>
      <c r="X7" s="6">
        <v>194.6</v>
      </c>
      <c r="Y7" s="6">
        <v>153.6</v>
      </c>
    </row>
    <row r="8" spans="1:25" x14ac:dyDescent="0.25">
      <c r="A8" s="6">
        <v>34</v>
      </c>
      <c r="B8" s="6">
        <v>19</v>
      </c>
      <c r="C8" s="6">
        <v>27</v>
      </c>
      <c r="D8" s="6">
        <v>31</v>
      </c>
      <c r="E8" s="6">
        <v>26</v>
      </c>
      <c r="F8" s="6">
        <v>21.5</v>
      </c>
      <c r="G8" s="6">
        <v>28.5</v>
      </c>
      <c r="H8" s="6">
        <v>30</v>
      </c>
      <c r="I8" s="6">
        <v>31</v>
      </c>
      <c r="J8" s="6">
        <v>31</v>
      </c>
      <c r="K8" s="6">
        <v>34</v>
      </c>
      <c r="L8" s="6">
        <v>23</v>
      </c>
      <c r="M8" s="6">
        <v>31</v>
      </c>
      <c r="N8" s="6">
        <v>34</v>
      </c>
      <c r="O8" s="6">
        <v>27</v>
      </c>
      <c r="P8" s="6">
        <v>19</v>
      </c>
      <c r="Q8" s="6">
        <v>26</v>
      </c>
      <c r="R8" s="6">
        <v>26</v>
      </c>
      <c r="S8" s="6">
        <v>32</v>
      </c>
      <c r="T8" s="6">
        <v>26</v>
      </c>
      <c r="U8" s="6">
        <v>23</v>
      </c>
      <c r="V8" s="6">
        <v>29</v>
      </c>
      <c r="W8" s="6">
        <v>34</v>
      </c>
      <c r="X8" s="6">
        <v>19</v>
      </c>
      <c r="Y8" s="6">
        <v>32</v>
      </c>
    </row>
    <row r="9" spans="1:25" x14ac:dyDescent="0.25">
      <c r="A9" s="6">
        <v>1187.5</v>
      </c>
      <c r="B9" s="6">
        <v>1087.5</v>
      </c>
      <c r="C9" s="6">
        <v>1225</v>
      </c>
      <c r="D9" s="6">
        <v>1037.5</v>
      </c>
      <c r="E9" s="6">
        <v>1187.5</v>
      </c>
      <c r="F9" s="6">
        <v>1187.5</v>
      </c>
      <c r="G9" s="6">
        <v>1162.5</v>
      </c>
      <c r="H9" s="6">
        <v>1225</v>
      </c>
      <c r="I9" s="6">
        <v>1350</v>
      </c>
      <c r="J9" s="6">
        <v>1375</v>
      </c>
      <c r="K9" s="6">
        <v>1037.5</v>
      </c>
      <c r="L9" s="6">
        <v>1112.5</v>
      </c>
      <c r="M9" s="6">
        <v>1050</v>
      </c>
      <c r="N9" s="6">
        <v>1312.5</v>
      </c>
      <c r="O9" s="6">
        <v>1200</v>
      </c>
      <c r="P9" s="6">
        <v>1162.5</v>
      </c>
      <c r="Q9" s="6">
        <v>1225</v>
      </c>
      <c r="R9" s="6">
        <v>1150</v>
      </c>
      <c r="S9" s="6">
        <v>1000</v>
      </c>
      <c r="T9" s="6">
        <v>1050</v>
      </c>
      <c r="U9" s="6">
        <v>1112.5</v>
      </c>
      <c r="V9" s="6">
        <v>1235.5</v>
      </c>
      <c r="W9" s="6">
        <v>1337.5</v>
      </c>
      <c r="X9" s="6">
        <v>1212.5</v>
      </c>
      <c r="Y9" s="6">
        <v>1000</v>
      </c>
    </row>
    <row r="10" spans="1:25" x14ac:dyDescent="0.25">
      <c r="A10" s="6">
        <v>12.5</v>
      </c>
      <c r="B10" s="6">
        <v>7.4</v>
      </c>
      <c r="C10" s="6">
        <v>13</v>
      </c>
      <c r="D10" s="6">
        <v>16</v>
      </c>
      <c r="E10" s="6">
        <v>22.5</v>
      </c>
      <c r="F10" s="6">
        <v>8.5</v>
      </c>
      <c r="G10" s="6">
        <v>31.5</v>
      </c>
      <c r="H10" s="6">
        <v>16.5</v>
      </c>
      <c r="I10" s="6">
        <v>6.5</v>
      </c>
      <c r="J10" s="6">
        <v>7</v>
      </c>
      <c r="K10" s="6">
        <v>12.5</v>
      </c>
      <c r="L10" s="6">
        <v>4</v>
      </c>
      <c r="M10" s="6">
        <v>9</v>
      </c>
      <c r="N10" s="6">
        <v>16</v>
      </c>
      <c r="O10" s="6">
        <v>11</v>
      </c>
      <c r="P10" s="6">
        <v>6</v>
      </c>
      <c r="Q10" s="6">
        <v>7.5</v>
      </c>
      <c r="R10" s="6">
        <v>29.5</v>
      </c>
      <c r="S10" s="6">
        <v>16.5</v>
      </c>
      <c r="T10" s="6">
        <v>11.5</v>
      </c>
      <c r="U10" s="6">
        <v>14</v>
      </c>
      <c r="V10" s="6">
        <v>14</v>
      </c>
      <c r="W10" s="6">
        <v>17</v>
      </c>
      <c r="X10" s="6">
        <v>14</v>
      </c>
      <c r="Y10" s="6">
        <v>22.5</v>
      </c>
    </row>
    <row r="11" spans="1:25" x14ac:dyDescent="0.25">
      <c r="A11" s="6">
        <v>195.2</v>
      </c>
      <c r="B11" s="6">
        <v>207.4</v>
      </c>
      <c r="C11" s="6">
        <v>207.4</v>
      </c>
      <c r="D11" s="6">
        <v>186.05</v>
      </c>
      <c r="E11" s="6">
        <v>201.3</v>
      </c>
      <c r="F11" s="6">
        <v>207.4</v>
      </c>
      <c r="G11" s="6">
        <v>189.1</v>
      </c>
      <c r="H11" s="6">
        <v>186.05</v>
      </c>
      <c r="I11" s="6">
        <v>198.25</v>
      </c>
      <c r="J11" s="6">
        <v>198.25</v>
      </c>
      <c r="K11" s="6">
        <v>198.25</v>
      </c>
      <c r="L11" s="6">
        <v>198.25</v>
      </c>
      <c r="M11" s="6">
        <v>198.25</v>
      </c>
      <c r="N11" s="6">
        <v>186.05</v>
      </c>
      <c r="O11" s="6">
        <v>204.35</v>
      </c>
      <c r="P11" s="6">
        <v>213.5</v>
      </c>
      <c r="Q11" s="6">
        <v>198.25</v>
      </c>
      <c r="R11" s="6">
        <v>192.15</v>
      </c>
      <c r="S11" s="6">
        <v>204.35</v>
      </c>
      <c r="T11" s="6">
        <v>204.35</v>
      </c>
      <c r="U11" s="6">
        <v>204.25</v>
      </c>
      <c r="V11" s="6">
        <v>183</v>
      </c>
      <c r="W11" s="6">
        <v>186.05</v>
      </c>
      <c r="X11" s="6">
        <v>192.15</v>
      </c>
      <c r="Y11" s="6">
        <v>195.2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4"/>
  <dimension ref="B1:AA199"/>
  <sheetViews>
    <sheetView topLeftCell="A50" zoomScale="120" zoomScaleNormal="120" workbookViewId="0">
      <selection activeCell="H56" sqref="H56"/>
    </sheetView>
  </sheetViews>
  <sheetFormatPr baseColWidth="10" defaultRowHeight="15" x14ac:dyDescent="0.25"/>
  <cols>
    <col min="3" max="3" width="13.7109375" bestFit="1" customWidth="1"/>
    <col min="4" max="4" width="13.5703125" bestFit="1" customWidth="1"/>
    <col min="5" max="10" width="11.5703125" bestFit="1" customWidth="1"/>
  </cols>
  <sheetData>
    <row r="1" spans="2:9" x14ac:dyDescent="0.25">
      <c r="B1" t="s">
        <v>207</v>
      </c>
    </row>
    <row r="2" spans="2:9" x14ac:dyDescent="0.25">
      <c r="B2" t="s">
        <v>206</v>
      </c>
    </row>
    <row r="3" spans="2:9" x14ac:dyDescent="0.25">
      <c r="B3" t="s">
        <v>153</v>
      </c>
    </row>
    <row r="4" spans="2:9" x14ac:dyDescent="0.25">
      <c r="B4" t="s">
        <v>154</v>
      </c>
    </row>
    <row r="5" spans="2:9" x14ac:dyDescent="0.25">
      <c r="B5" t="s">
        <v>155</v>
      </c>
    </row>
    <row r="6" spans="2:9" x14ac:dyDescent="0.25">
      <c r="B6" t="s">
        <v>156</v>
      </c>
    </row>
    <row r="7" spans="2:9" x14ac:dyDescent="0.25">
      <c r="B7" t="s">
        <v>157</v>
      </c>
    </row>
    <row r="8" spans="2:9" x14ac:dyDescent="0.25">
      <c r="B8" t="s">
        <v>158</v>
      </c>
    </row>
    <row r="9" spans="2:9" ht="16.350000000000001" customHeight="1" x14ac:dyDescent="0.25"/>
    <row r="12" spans="2:9" x14ac:dyDescent="0.25">
      <c r="B12" t="s">
        <v>122</v>
      </c>
    </row>
    <row r="13" spans="2:9" ht="15.75" thickBot="1" x14ac:dyDescent="0.3"/>
    <row r="14" spans="2:9" x14ac:dyDescent="0.25">
      <c r="B14" s="8" t="s">
        <v>39</v>
      </c>
      <c r="C14" s="8" t="s">
        <v>40</v>
      </c>
      <c r="D14" s="8" t="s">
        <v>123</v>
      </c>
      <c r="E14" s="8" t="s">
        <v>124</v>
      </c>
      <c r="F14" s="8" t="s">
        <v>41</v>
      </c>
      <c r="G14" s="8" t="s">
        <v>42</v>
      </c>
      <c r="H14" s="8" t="s">
        <v>125</v>
      </c>
      <c r="I14" s="8" t="s">
        <v>126</v>
      </c>
    </row>
    <row r="15" spans="2:9" x14ac:dyDescent="0.25">
      <c r="B15" s="9" t="s">
        <v>1</v>
      </c>
      <c r="C15" s="11">
        <v>25</v>
      </c>
      <c r="D15" s="11">
        <v>0</v>
      </c>
      <c r="E15" s="11">
        <v>25</v>
      </c>
      <c r="F15" s="14">
        <v>7.63</v>
      </c>
      <c r="G15" s="14">
        <v>8.68</v>
      </c>
      <c r="H15" s="14">
        <v>8.0551999999999992</v>
      </c>
      <c r="I15" s="14">
        <v>0.19100872580417186</v>
      </c>
    </row>
    <row r="16" spans="2:9" x14ac:dyDescent="0.25">
      <c r="B16" s="7" t="s">
        <v>2</v>
      </c>
      <c r="C16" s="12">
        <v>25</v>
      </c>
      <c r="D16" s="12">
        <v>0</v>
      </c>
      <c r="E16" s="12">
        <v>25</v>
      </c>
      <c r="F16" s="15">
        <v>4070</v>
      </c>
      <c r="G16" s="15">
        <v>5180</v>
      </c>
      <c r="H16" s="15">
        <v>4469.6000000000004</v>
      </c>
      <c r="I16" s="15">
        <v>376.71253408047539</v>
      </c>
    </row>
    <row r="17" spans="2:12" x14ac:dyDescent="0.25">
      <c r="B17" s="7" t="s">
        <v>3</v>
      </c>
      <c r="C17" s="12">
        <v>25</v>
      </c>
      <c r="D17" s="12">
        <v>0</v>
      </c>
      <c r="E17" s="12">
        <v>25</v>
      </c>
      <c r="F17" s="15">
        <v>232.5</v>
      </c>
      <c r="G17" s="15">
        <v>317.5</v>
      </c>
      <c r="H17" s="15">
        <v>252.19200000000001</v>
      </c>
      <c r="I17" s="15">
        <v>19.980113446458041</v>
      </c>
    </row>
    <row r="18" spans="2:12" x14ac:dyDescent="0.25">
      <c r="B18" s="7" t="s">
        <v>4</v>
      </c>
      <c r="C18" s="12">
        <v>25</v>
      </c>
      <c r="D18" s="12">
        <v>0</v>
      </c>
      <c r="E18" s="12">
        <v>25</v>
      </c>
      <c r="F18" s="15">
        <v>151</v>
      </c>
      <c r="G18" s="15">
        <v>235.5</v>
      </c>
      <c r="H18" s="15">
        <v>188.09200000000001</v>
      </c>
      <c r="I18" s="15">
        <v>23.540973500119602</v>
      </c>
    </row>
    <row r="19" spans="2:12" x14ac:dyDescent="0.25">
      <c r="B19" s="7" t="s">
        <v>5</v>
      </c>
      <c r="C19" s="12">
        <v>25</v>
      </c>
      <c r="D19" s="12">
        <v>0</v>
      </c>
      <c r="E19" s="12">
        <v>25</v>
      </c>
      <c r="F19" s="15">
        <v>400</v>
      </c>
      <c r="G19" s="15">
        <v>580</v>
      </c>
      <c r="H19" s="15">
        <v>459.78</v>
      </c>
      <c r="I19" s="15">
        <v>44.062710992402636</v>
      </c>
    </row>
    <row r="20" spans="2:12" x14ac:dyDescent="0.25">
      <c r="B20" s="7" t="s">
        <v>6</v>
      </c>
      <c r="C20" s="12">
        <v>25</v>
      </c>
      <c r="D20" s="12">
        <v>0</v>
      </c>
      <c r="E20" s="12">
        <v>25</v>
      </c>
      <c r="F20" s="15">
        <v>19</v>
      </c>
      <c r="G20" s="15">
        <v>34</v>
      </c>
      <c r="H20" s="15">
        <v>27.76</v>
      </c>
      <c r="I20" s="15">
        <v>4.8693770991096326</v>
      </c>
    </row>
    <row r="21" spans="2:12" x14ac:dyDescent="0.25">
      <c r="B21" s="7" t="s">
        <v>7</v>
      </c>
      <c r="C21" s="12">
        <v>25</v>
      </c>
      <c r="D21" s="12">
        <v>0</v>
      </c>
      <c r="E21" s="12">
        <v>25</v>
      </c>
      <c r="F21" s="15">
        <v>650</v>
      </c>
      <c r="G21" s="15">
        <v>1000</v>
      </c>
      <c r="H21" s="15">
        <v>743.86</v>
      </c>
      <c r="I21" s="15">
        <v>84.648479017640952</v>
      </c>
    </row>
    <row r="22" spans="2:12" x14ac:dyDescent="0.25">
      <c r="B22" s="7" t="s">
        <v>8</v>
      </c>
      <c r="C22" s="12">
        <v>25</v>
      </c>
      <c r="D22" s="12">
        <v>0</v>
      </c>
      <c r="E22" s="12">
        <v>25</v>
      </c>
      <c r="F22" s="15">
        <v>1000</v>
      </c>
      <c r="G22" s="15">
        <v>1375</v>
      </c>
      <c r="H22" s="15">
        <v>1168.92</v>
      </c>
      <c r="I22" s="15">
        <v>107.11993667536092</v>
      </c>
    </row>
    <row r="23" spans="2:12" x14ac:dyDescent="0.25">
      <c r="B23" s="7" t="s">
        <v>9</v>
      </c>
      <c r="C23" s="12">
        <v>25</v>
      </c>
      <c r="D23" s="12">
        <v>0</v>
      </c>
      <c r="E23" s="12">
        <v>25</v>
      </c>
      <c r="F23" s="15">
        <v>4</v>
      </c>
      <c r="G23" s="15">
        <v>31.5</v>
      </c>
      <c r="H23" s="15">
        <v>13.856</v>
      </c>
      <c r="I23" s="15">
        <v>6.9253206905288271</v>
      </c>
    </row>
    <row r="24" spans="2:12" ht="15.75" thickBot="1" x14ac:dyDescent="0.3">
      <c r="B24" s="10" t="s">
        <v>10</v>
      </c>
      <c r="C24" s="13">
        <v>25</v>
      </c>
      <c r="D24" s="13">
        <v>0</v>
      </c>
      <c r="E24" s="13">
        <v>25</v>
      </c>
      <c r="F24" s="16">
        <v>183</v>
      </c>
      <c r="G24" s="16">
        <v>213.5</v>
      </c>
      <c r="H24" s="16">
        <v>197.392</v>
      </c>
      <c r="I24" s="16">
        <v>8.2333883264020358</v>
      </c>
    </row>
    <row r="27" spans="2:12" x14ac:dyDescent="0.25">
      <c r="B27" t="s">
        <v>159</v>
      </c>
    </row>
    <row r="28" spans="2:12" ht="15.75" thickBot="1" x14ac:dyDescent="0.3"/>
    <row r="29" spans="2:12" x14ac:dyDescent="0.25">
      <c r="B29" s="8"/>
      <c r="C29" s="8" t="s">
        <v>1</v>
      </c>
      <c r="D29" s="8" t="s">
        <v>2</v>
      </c>
      <c r="E29" s="8" t="s">
        <v>3</v>
      </c>
      <c r="F29" s="8" t="s">
        <v>4</v>
      </c>
      <c r="G29" s="8" t="s">
        <v>5</v>
      </c>
      <c r="H29" s="8" t="s">
        <v>6</v>
      </c>
      <c r="I29" s="8" t="s">
        <v>7</v>
      </c>
      <c r="J29" s="8" t="s">
        <v>8</v>
      </c>
      <c r="K29" s="8" t="s">
        <v>9</v>
      </c>
      <c r="L29" s="8" t="s">
        <v>10</v>
      </c>
    </row>
    <row r="30" spans="2:12" x14ac:dyDescent="0.25">
      <c r="B30" s="9" t="s">
        <v>1</v>
      </c>
      <c r="C30" s="11">
        <v>1</v>
      </c>
      <c r="D30" s="14">
        <v>6.9807148835509827E-2</v>
      </c>
      <c r="E30" s="14">
        <v>2.1759735701528664E-2</v>
      </c>
      <c r="F30" s="14">
        <v>-0.12342810264877364</v>
      </c>
      <c r="G30" s="14">
        <v>-9.5233147029314749E-2</v>
      </c>
      <c r="H30" s="14">
        <v>-9.1299063247395184E-3</v>
      </c>
      <c r="I30" s="14">
        <v>6.5309723139423403E-2</v>
      </c>
      <c r="J30" s="14">
        <v>-7.6171105438318842E-2</v>
      </c>
      <c r="K30" s="14">
        <v>-2.0168128419796809E-2</v>
      </c>
      <c r="L30" s="14">
        <v>-5.9214314540081331E-2</v>
      </c>
    </row>
    <row r="31" spans="2:12" x14ac:dyDescent="0.25">
      <c r="B31" s="7" t="s">
        <v>2</v>
      </c>
      <c r="C31" s="15">
        <v>6.9807148835509827E-2</v>
      </c>
      <c r="D31" s="12">
        <v>1</v>
      </c>
      <c r="E31" s="15">
        <v>0.66721899224093062</v>
      </c>
      <c r="F31" s="15">
        <v>0.65120898260167892</v>
      </c>
      <c r="G31" s="15">
        <v>0.72722309406410335</v>
      </c>
      <c r="H31" s="15">
        <v>0.35190836235240852</v>
      </c>
      <c r="I31" s="15">
        <v>0.88052399186752472</v>
      </c>
      <c r="J31" s="15">
        <v>0.71299115019633252</v>
      </c>
      <c r="K31" s="15">
        <v>0.12805042301835196</v>
      </c>
      <c r="L31" s="15">
        <v>-0.62414387890192435</v>
      </c>
    </row>
    <row r="32" spans="2:12" x14ac:dyDescent="0.25">
      <c r="B32" s="7" t="s">
        <v>3</v>
      </c>
      <c r="C32" s="15">
        <v>2.1759735701528664E-2</v>
      </c>
      <c r="D32" s="15">
        <v>0.66721899224093062</v>
      </c>
      <c r="E32" s="12">
        <v>1</v>
      </c>
      <c r="F32" s="15">
        <v>0.50603560775244394</v>
      </c>
      <c r="G32" s="15">
        <v>0.49281891893888236</v>
      </c>
      <c r="H32" s="15">
        <v>0.42454465935858049</v>
      </c>
      <c r="I32" s="15">
        <v>0.5277411511002863</v>
      </c>
      <c r="J32" s="15">
        <v>0.54273144092598435</v>
      </c>
      <c r="K32" s="15">
        <v>0.15768294729408064</v>
      </c>
      <c r="L32" s="15">
        <v>-0.50143947997804883</v>
      </c>
    </row>
    <row r="33" spans="2:12" x14ac:dyDescent="0.25">
      <c r="B33" s="7" t="s">
        <v>4</v>
      </c>
      <c r="C33" s="15">
        <v>-0.12342810264877364</v>
      </c>
      <c r="D33" s="15">
        <v>0.65120898260167892</v>
      </c>
      <c r="E33" s="15">
        <v>0.50603560775244394</v>
      </c>
      <c r="F33" s="12">
        <v>1</v>
      </c>
      <c r="G33" s="15">
        <v>0.50575048768545683</v>
      </c>
      <c r="H33" s="15">
        <v>0.42466459152605762</v>
      </c>
      <c r="I33" s="15">
        <v>0.61925107952563785</v>
      </c>
      <c r="J33" s="15">
        <v>0.64002570031396377</v>
      </c>
      <c r="K33" s="15">
        <v>8.9746724631983466E-2</v>
      </c>
      <c r="L33" s="15">
        <v>-0.48495997070076546</v>
      </c>
    </row>
    <row r="34" spans="2:12" x14ac:dyDescent="0.25">
      <c r="B34" s="7" t="s">
        <v>5</v>
      </c>
      <c r="C34" s="15">
        <v>-9.5233147029314749E-2</v>
      </c>
      <c r="D34" s="15">
        <v>0.72722309406410335</v>
      </c>
      <c r="E34" s="15">
        <v>0.49281891893888236</v>
      </c>
      <c r="F34" s="15">
        <v>0.50575048768545683</v>
      </c>
      <c r="G34" s="12">
        <v>1</v>
      </c>
      <c r="H34" s="15">
        <v>0.30045883446094795</v>
      </c>
      <c r="I34" s="15">
        <v>0.83079916242164109</v>
      </c>
      <c r="J34" s="15">
        <v>0.47804439910715663</v>
      </c>
      <c r="K34" s="15">
        <v>0.30360336833998408</v>
      </c>
      <c r="L34" s="15">
        <v>-0.647489516726654</v>
      </c>
    </row>
    <row r="35" spans="2:12" x14ac:dyDescent="0.25">
      <c r="B35" s="7" t="s">
        <v>6</v>
      </c>
      <c r="C35" s="15">
        <v>-9.1299063247395184E-3</v>
      </c>
      <c r="D35" s="15">
        <v>0.35190836235240852</v>
      </c>
      <c r="E35" s="15">
        <v>0.42454465935858049</v>
      </c>
      <c r="F35" s="15">
        <v>0.42466459152605762</v>
      </c>
      <c r="G35" s="15">
        <v>0.30045883446094795</v>
      </c>
      <c r="H35" s="12">
        <v>1</v>
      </c>
      <c r="I35" s="15">
        <v>0.35978553789824674</v>
      </c>
      <c r="J35" s="15">
        <v>0.10476590281463141</v>
      </c>
      <c r="K35" s="15">
        <v>0.25643004130077995</v>
      </c>
      <c r="L35" s="15">
        <v>-0.53419298327825548</v>
      </c>
    </row>
    <row r="36" spans="2:12" x14ac:dyDescent="0.25">
      <c r="B36" s="7" t="s">
        <v>7</v>
      </c>
      <c r="C36" s="15">
        <v>6.5309723139423403E-2</v>
      </c>
      <c r="D36" s="15">
        <v>0.88052399186752472</v>
      </c>
      <c r="E36" s="15">
        <v>0.5277411511002863</v>
      </c>
      <c r="F36" s="15">
        <v>0.61925107952563785</v>
      </c>
      <c r="G36" s="15">
        <v>0.83079916242164109</v>
      </c>
      <c r="H36" s="15">
        <v>0.35978553789824674</v>
      </c>
      <c r="I36" s="12">
        <v>1</v>
      </c>
      <c r="J36" s="15">
        <v>0.46889657706048032</v>
      </c>
      <c r="K36" s="15">
        <v>0.30576629940894429</v>
      </c>
      <c r="L36" s="15">
        <v>-0.76628177782211904</v>
      </c>
    </row>
    <row r="37" spans="2:12" x14ac:dyDescent="0.25">
      <c r="B37" s="7" t="s">
        <v>8</v>
      </c>
      <c r="C37" s="15">
        <v>-7.6171105438318842E-2</v>
      </c>
      <c r="D37" s="15">
        <v>0.71299115019633252</v>
      </c>
      <c r="E37" s="15">
        <v>0.54273144092598435</v>
      </c>
      <c r="F37" s="15">
        <v>0.64002570031396377</v>
      </c>
      <c r="G37" s="15">
        <v>0.47804439910715663</v>
      </c>
      <c r="H37" s="15">
        <v>0.10476590281463141</v>
      </c>
      <c r="I37" s="15">
        <v>0.46889657706048032</v>
      </c>
      <c r="J37" s="12">
        <v>1</v>
      </c>
      <c r="K37" s="15">
        <v>-0.14817538746297088</v>
      </c>
      <c r="L37" s="15">
        <v>-0.2619894313381339</v>
      </c>
    </row>
    <row r="38" spans="2:12" x14ac:dyDescent="0.25">
      <c r="B38" s="7" t="s">
        <v>9</v>
      </c>
      <c r="C38" s="15">
        <v>-2.0168128419796809E-2</v>
      </c>
      <c r="D38" s="15">
        <v>0.12805042301835196</v>
      </c>
      <c r="E38" s="15">
        <v>0.15768294729408064</v>
      </c>
      <c r="F38" s="15">
        <v>8.9746724631983466E-2</v>
      </c>
      <c r="G38" s="15">
        <v>0.30360336833998408</v>
      </c>
      <c r="H38" s="15">
        <v>0.25643004130077995</v>
      </c>
      <c r="I38" s="15">
        <v>0.30576629940894429</v>
      </c>
      <c r="J38" s="15">
        <v>-0.14817538746297088</v>
      </c>
      <c r="K38" s="12">
        <v>1</v>
      </c>
      <c r="L38" s="15">
        <v>-0.45982874523624157</v>
      </c>
    </row>
    <row r="39" spans="2:12" ht="15.75" thickBot="1" x14ac:dyDescent="0.3">
      <c r="B39" s="10" t="s">
        <v>10</v>
      </c>
      <c r="C39" s="16">
        <v>-5.9214314540081331E-2</v>
      </c>
      <c r="D39" s="16">
        <v>-0.62414387890192435</v>
      </c>
      <c r="E39" s="16">
        <v>-0.50143947997804883</v>
      </c>
      <c r="F39" s="16">
        <v>-0.48495997070076546</v>
      </c>
      <c r="G39" s="16">
        <v>-0.647489516726654</v>
      </c>
      <c r="H39" s="16">
        <v>-0.53419298327825548</v>
      </c>
      <c r="I39" s="16">
        <v>-0.76628177782211904</v>
      </c>
      <c r="J39" s="16">
        <v>-0.2619894313381339</v>
      </c>
      <c r="K39" s="16">
        <v>-0.45982874523624157</v>
      </c>
      <c r="L39" s="13">
        <v>1</v>
      </c>
    </row>
    <row r="42" spans="2:12" x14ac:dyDescent="0.25">
      <c r="B42" t="s">
        <v>160</v>
      </c>
    </row>
    <row r="43" spans="2:12" ht="15.75" thickBot="1" x14ac:dyDescent="0.3"/>
    <row r="44" spans="2:12" x14ac:dyDescent="0.25">
      <c r="B44" s="8" t="s">
        <v>161</v>
      </c>
      <c r="C44" s="8" t="s">
        <v>162</v>
      </c>
      <c r="D44" s="8" t="s">
        <v>163</v>
      </c>
      <c r="E44" s="8" t="s">
        <v>164</v>
      </c>
      <c r="F44" s="8" t="s">
        <v>165</v>
      </c>
      <c r="G44" s="8" t="s">
        <v>166</v>
      </c>
    </row>
    <row r="45" spans="2:12" x14ac:dyDescent="0.25">
      <c r="B45" s="9">
        <v>19</v>
      </c>
      <c r="C45" s="28">
        <v>-0.48217112205802493</v>
      </c>
      <c r="D45" s="31">
        <v>10</v>
      </c>
      <c r="E45" s="31">
        <v>10</v>
      </c>
      <c r="F45" s="31">
        <v>18</v>
      </c>
      <c r="G45" s="31">
        <v>10</v>
      </c>
    </row>
    <row r="46" spans="2:12" x14ac:dyDescent="0.25">
      <c r="B46" s="7">
        <v>18</v>
      </c>
      <c r="C46" s="29">
        <v>-2.090672277306016E-2</v>
      </c>
      <c r="D46" s="32">
        <v>9</v>
      </c>
      <c r="E46" s="32">
        <v>9</v>
      </c>
      <c r="F46" s="32">
        <v>1</v>
      </c>
      <c r="G46" s="32">
        <v>17</v>
      </c>
    </row>
    <row r="47" spans="2:12" x14ac:dyDescent="0.25">
      <c r="B47" s="7">
        <v>17</v>
      </c>
      <c r="C47" s="29">
        <v>0.15615777379016482</v>
      </c>
      <c r="D47" s="32">
        <v>8</v>
      </c>
      <c r="E47" s="32">
        <v>8</v>
      </c>
      <c r="F47" s="32">
        <v>16</v>
      </c>
      <c r="G47" s="32">
        <v>9</v>
      </c>
    </row>
    <row r="48" spans="2:12" x14ac:dyDescent="0.25">
      <c r="B48" s="7">
        <v>16</v>
      </c>
      <c r="C48" s="29">
        <v>0.3276879814018121</v>
      </c>
      <c r="D48" s="32">
        <v>7</v>
      </c>
      <c r="E48" s="32">
        <v>7</v>
      </c>
      <c r="F48" s="32">
        <v>6</v>
      </c>
      <c r="G48" s="32">
        <v>15</v>
      </c>
    </row>
    <row r="49" spans="2:7" x14ac:dyDescent="0.25">
      <c r="B49" s="7">
        <v>15</v>
      </c>
      <c r="C49" s="29">
        <v>0.54730922219170552</v>
      </c>
      <c r="D49" s="32">
        <v>6</v>
      </c>
      <c r="E49" s="32">
        <v>6</v>
      </c>
      <c r="F49" s="32">
        <v>3</v>
      </c>
      <c r="G49" s="32">
        <v>14</v>
      </c>
    </row>
    <row r="50" spans="2:7" x14ac:dyDescent="0.25">
      <c r="B50" s="7">
        <v>14</v>
      </c>
      <c r="C50" s="29">
        <v>0.57269044602945718</v>
      </c>
      <c r="D50" s="32">
        <v>5</v>
      </c>
      <c r="E50" s="32">
        <v>5</v>
      </c>
      <c r="F50" s="32">
        <v>12</v>
      </c>
      <c r="G50" s="32">
        <v>13</v>
      </c>
    </row>
    <row r="51" spans="2:7" x14ac:dyDescent="0.25">
      <c r="B51" s="7">
        <v>13</v>
      </c>
      <c r="C51" s="29">
        <v>0.64002570031396377</v>
      </c>
      <c r="D51" s="32">
        <v>2</v>
      </c>
      <c r="E51" s="32">
        <v>2</v>
      </c>
      <c r="F51" s="32">
        <v>4</v>
      </c>
      <c r="G51" s="32">
        <v>8</v>
      </c>
    </row>
    <row r="52" spans="2:7" x14ac:dyDescent="0.25">
      <c r="B52" s="7">
        <v>12</v>
      </c>
      <c r="C52" s="29">
        <v>0.77901112824287222</v>
      </c>
      <c r="D52" s="32">
        <v>3</v>
      </c>
      <c r="E52" s="32">
        <v>3</v>
      </c>
      <c r="F52" s="32">
        <v>5</v>
      </c>
      <c r="G52" s="32">
        <v>11</v>
      </c>
    </row>
    <row r="53" spans="2:7" ht="15.75" thickBot="1" x14ac:dyDescent="0.3">
      <c r="B53" s="10">
        <v>11</v>
      </c>
      <c r="C53" s="30">
        <v>0.88052399186752472</v>
      </c>
      <c r="D53" s="33">
        <v>2</v>
      </c>
      <c r="E53" s="33">
        <v>2</v>
      </c>
      <c r="F53" s="33">
        <v>2</v>
      </c>
      <c r="G53" s="33">
        <v>7</v>
      </c>
    </row>
    <row r="72" spans="6:6" x14ac:dyDescent="0.25">
      <c r="F72" t="s">
        <v>54</v>
      </c>
    </row>
    <row r="91" spans="2:6" x14ac:dyDescent="0.25">
      <c r="F91" t="s">
        <v>54</v>
      </c>
    </row>
    <row r="94" spans="2:6" x14ac:dyDescent="0.25">
      <c r="B94" t="s">
        <v>167</v>
      </c>
    </row>
    <row r="95" spans="2:6" ht="15.75" thickBot="1" x14ac:dyDescent="0.3"/>
    <row r="96" spans="2:6" x14ac:dyDescent="0.25">
      <c r="B96" s="8"/>
      <c r="C96" s="8" t="s">
        <v>168</v>
      </c>
      <c r="D96" s="8" t="s">
        <v>169</v>
      </c>
    </row>
    <row r="97" spans="2:27" x14ac:dyDescent="0.25">
      <c r="B97" s="9" t="s">
        <v>170</v>
      </c>
      <c r="C97" s="14">
        <v>126030903.41666667</v>
      </c>
      <c r="D97" s="34">
        <v>2.7166104287461987</v>
      </c>
    </row>
    <row r="98" spans="2:27" x14ac:dyDescent="0.25">
      <c r="B98" s="7" t="s">
        <v>171</v>
      </c>
      <c r="C98" s="15">
        <v>-1.7976931348623099E+308</v>
      </c>
      <c r="D98" s="35">
        <v>-3.874947957570995E+300</v>
      </c>
    </row>
    <row r="99" spans="2:27" ht="15.75" thickBot="1" x14ac:dyDescent="0.3">
      <c r="B99" s="10" t="s">
        <v>172</v>
      </c>
      <c r="C99" s="16">
        <v>46392703.967802219</v>
      </c>
      <c r="D99" s="36">
        <v>1</v>
      </c>
    </row>
    <row r="102" spans="2:27" x14ac:dyDescent="0.25">
      <c r="B102" t="s">
        <v>173</v>
      </c>
    </row>
    <row r="103" spans="2:27" ht="15.75" thickBot="1" x14ac:dyDescent="0.3"/>
    <row r="104" spans="2:27" x14ac:dyDescent="0.25">
      <c r="B104" s="8" t="s">
        <v>174</v>
      </c>
      <c r="C104" s="8" t="s">
        <v>56</v>
      </c>
      <c r="D104" s="8" t="s">
        <v>57</v>
      </c>
      <c r="E104" s="8" t="s">
        <v>58</v>
      </c>
      <c r="F104" s="8" t="s">
        <v>59</v>
      </c>
      <c r="G104" s="8" t="s">
        <v>60</v>
      </c>
      <c r="H104" s="8" t="s">
        <v>61</v>
      </c>
      <c r="I104" s="8" t="s">
        <v>62</v>
      </c>
      <c r="J104" s="8" t="s">
        <v>63</v>
      </c>
      <c r="K104" s="8" t="s">
        <v>64</v>
      </c>
      <c r="L104" s="8" t="s">
        <v>65</v>
      </c>
      <c r="M104" s="8" t="s">
        <v>66</v>
      </c>
      <c r="N104" s="8" t="s">
        <v>67</v>
      </c>
      <c r="O104" s="8" t="s">
        <v>68</v>
      </c>
      <c r="P104" s="8" t="s">
        <v>69</v>
      </c>
      <c r="Q104" s="8" t="s">
        <v>70</v>
      </c>
      <c r="R104" s="8" t="s">
        <v>71</v>
      </c>
      <c r="S104" s="8" t="s">
        <v>72</v>
      </c>
      <c r="T104" s="8" t="s">
        <v>73</v>
      </c>
      <c r="U104" s="8" t="s">
        <v>74</v>
      </c>
      <c r="V104" s="8" t="s">
        <v>75</v>
      </c>
      <c r="W104" s="8" t="s">
        <v>76</v>
      </c>
      <c r="X104" s="8" t="s">
        <v>77</v>
      </c>
      <c r="Y104" s="8" t="s">
        <v>78</v>
      </c>
      <c r="Z104" s="8" t="s">
        <v>79</v>
      </c>
      <c r="AA104" s="8" t="s">
        <v>80</v>
      </c>
    </row>
    <row r="105" spans="2:27" x14ac:dyDescent="0.25">
      <c r="B105" s="26">
        <v>1</v>
      </c>
      <c r="C105" s="14">
        <v>8.08</v>
      </c>
      <c r="D105" s="14">
        <v>8.09</v>
      </c>
      <c r="E105" s="14">
        <v>7.63</v>
      </c>
      <c r="F105" s="14">
        <v>8.02</v>
      </c>
      <c r="G105" s="14">
        <v>7.86</v>
      </c>
      <c r="H105" s="14">
        <v>8.68</v>
      </c>
      <c r="I105" s="14">
        <v>8.17</v>
      </c>
      <c r="J105" s="14">
        <v>8.2799999999999994</v>
      </c>
      <c r="K105" s="14">
        <v>7.91</v>
      </c>
      <c r="L105" s="14">
        <v>8.11</v>
      </c>
      <c r="M105" s="14">
        <v>8.11</v>
      </c>
      <c r="N105" s="14">
        <v>8.16</v>
      </c>
      <c r="O105" s="14">
        <v>8.0299999999999994</v>
      </c>
      <c r="P105" s="14">
        <v>8.18</v>
      </c>
      <c r="Q105" s="14">
        <v>7.95</v>
      </c>
      <c r="R105" s="14">
        <v>8.08</v>
      </c>
      <c r="S105" s="14">
        <v>7.77</v>
      </c>
      <c r="T105" s="14">
        <v>7.98</v>
      </c>
      <c r="U105" s="14">
        <v>8.17</v>
      </c>
      <c r="V105" s="14">
        <v>7.95</v>
      </c>
      <c r="W105" s="14">
        <v>8.0299999999999994</v>
      </c>
      <c r="X105" s="14">
        <v>7.96</v>
      </c>
      <c r="Y105" s="14">
        <v>8.1199999999999992</v>
      </c>
      <c r="Z105" s="14">
        <v>7.97</v>
      </c>
      <c r="AA105" s="14">
        <v>8.09</v>
      </c>
    </row>
    <row r="106" spans="2:27" x14ac:dyDescent="0.25">
      <c r="B106" s="25">
        <v>2</v>
      </c>
      <c r="C106" s="15">
        <v>1750.8333333333333</v>
      </c>
      <c r="D106" s="15">
        <v>1770</v>
      </c>
      <c r="E106" s="15">
        <v>1823.3333333333333</v>
      </c>
      <c r="F106" s="15">
        <v>1739.1666666666667</v>
      </c>
      <c r="G106" s="15">
        <v>1900.8333333333333</v>
      </c>
      <c r="H106" s="15">
        <v>1815.8333333333333</v>
      </c>
      <c r="I106" s="15">
        <v>1982.5</v>
      </c>
      <c r="J106" s="15">
        <v>2169.5</v>
      </c>
      <c r="K106" s="15">
        <v>1967.5</v>
      </c>
      <c r="L106" s="15">
        <v>1989.1666666666667</v>
      </c>
      <c r="M106" s="15">
        <v>1759.1666666666667</v>
      </c>
      <c r="N106" s="15">
        <v>1827.5</v>
      </c>
      <c r="O106" s="15">
        <v>1920.6666666666667</v>
      </c>
      <c r="P106" s="15">
        <v>2220</v>
      </c>
      <c r="Q106" s="15">
        <v>1846.6666666666667</v>
      </c>
      <c r="R106" s="15">
        <v>1745</v>
      </c>
      <c r="S106" s="15">
        <v>1950</v>
      </c>
      <c r="T106" s="15">
        <v>1936.8333333333333</v>
      </c>
      <c r="U106" s="15">
        <v>1739.1666666666667</v>
      </c>
      <c r="V106" s="15">
        <v>1723.3333333333333</v>
      </c>
      <c r="W106" s="15">
        <v>1753.3333333333333</v>
      </c>
      <c r="X106" s="15">
        <v>2250</v>
      </c>
      <c r="Y106" s="15">
        <v>2162.5</v>
      </c>
      <c r="Z106" s="15">
        <v>1794.1666666666667</v>
      </c>
      <c r="AA106" s="15">
        <v>1740</v>
      </c>
    </row>
    <row r="107" spans="2:27" x14ac:dyDescent="0.25">
      <c r="B107" s="25">
        <v>3</v>
      </c>
      <c r="C107" s="15">
        <v>235</v>
      </c>
      <c r="D107" s="15">
        <v>232.5</v>
      </c>
      <c r="E107" s="15">
        <v>245</v>
      </c>
      <c r="F107" s="15">
        <v>265</v>
      </c>
      <c r="G107" s="15">
        <v>250</v>
      </c>
      <c r="H107" s="15">
        <v>240</v>
      </c>
      <c r="I107" s="15">
        <v>262.5</v>
      </c>
      <c r="J107" s="15">
        <v>272.5</v>
      </c>
      <c r="K107" s="15">
        <v>247.3</v>
      </c>
      <c r="L107" s="15">
        <v>317.5</v>
      </c>
      <c r="M107" s="15">
        <v>237.5</v>
      </c>
      <c r="N107" s="15">
        <v>232.5</v>
      </c>
      <c r="O107" s="15">
        <v>247.5</v>
      </c>
      <c r="P107" s="15">
        <v>275</v>
      </c>
      <c r="Q107" s="15">
        <v>247.5</v>
      </c>
      <c r="R107" s="15">
        <v>232.5</v>
      </c>
      <c r="S107" s="15">
        <v>252.5</v>
      </c>
      <c r="T107" s="15">
        <v>262.5</v>
      </c>
      <c r="U107" s="15">
        <v>240</v>
      </c>
      <c r="V107" s="15">
        <v>262.5</v>
      </c>
      <c r="W107" s="15">
        <v>235</v>
      </c>
      <c r="X107" s="15">
        <v>272.5</v>
      </c>
      <c r="Y107" s="15">
        <v>272.5</v>
      </c>
      <c r="Z107" s="15">
        <v>232.5</v>
      </c>
      <c r="AA107" s="15">
        <v>235</v>
      </c>
    </row>
    <row r="108" spans="2:27" x14ac:dyDescent="0.25">
      <c r="B108" s="25">
        <v>4</v>
      </c>
      <c r="C108" s="15">
        <v>204.8</v>
      </c>
      <c r="D108" s="15">
        <v>163.80000000000001</v>
      </c>
      <c r="E108" s="15">
        <v>199.7</v>
      </c>
      <c r="F108" s="15">
        <v>179.2</v>
      </c>
      <c r="G108" s="15">
        <v>153.6</v>
      </c>
      <c r="H108" s="15">
        <v>166.4</v>
      </c>
      <c r="I108" s="15">
        <v>204.5</v>
      </c>
      <c r="J108" s="15">
        <v>192</v>
      </c>
      <c r="K108" s="15">
        <v>204.8</v>
      </c>
      <c r="L108" s="15">
        <v>204.8</v>
      </c>
      <c r="M108" s="15">
        <v>153.6</v>
      </c>
      <c r="N108" s="15">
        <v>163.80000000000001</v>
      </c>
      <c r="O108" s="15">
        <v>192</v>
      </c>
      <c r="P108" s="15">
        <v>222.7</v>
      </c>
      <c r="Q108" s="15">
        <v>197.1</v>
      </c>
      <c r="R108" s="15">
        <v>179.2</v>
      </c>
      <c r="S108" s="15">
        <v>204.8</v>
      </c>
      <c r="T108" s="15">
        <v>197.1</v>
      </c>
      <c r="U108" s="15">
        <v>204.8</v>
      </c>
      <c r="V108" s="15">
        <v>166.4</v>
      </c>
      <c r="W108" s="15">
        <v>151</v>
      </c>
      <c r="X108" s="15">
        <v>212.5</v>
      </c>
      <c r="Y108" s="15">
        <v>235.5</v>
      </c>
      <c r="Z108" s="15">
        <v>194.6</v>
      </c>
      <c r="AA108" s="15">
        <v>153.6</v>
      </c>
    </row>
    <row r="109" spans="2:27" x14ac:dyDescent="0.25">
      <c r="B109" s="25">
        <v>5</v>
      </c>
      <c r="C109" s="15">
        <v>34</v>
      </c>
      <c r="D109" s="15">
        <v>19</v>
      </c>
      <c r="E109" s="15">
        <v>27</v>
      </c>
      <c r="F109" s="15">
        <v>31</v>
      </c>
      <c r="G109" s="15">
        <v>26</v>
      </c>
      <c r="H109" s="15">
        <v>21.5</v>
      </c>
      <c r="I109" s="15">
        <v>28.5</v>
      </c>
      <c r="J109" s="15">
        <v>30</v>
      </c>
      <c r="K109" s="15">
        <v>31</v>
      </c>
      <c r="L109" s="15">
        <v>31</v>
      </c>
      <c r="M109" s="15">
        <v>34</v>
      </c>
      <c r="N109" s="15">
        <v>23</v>
      </c>
      <c r="O109" s="15">
        <v>31</v>
      </c>
      <c r="P109" s="15">
        <v>34</v>
      </c>
      <c r="Q109" s="15">
        <v>27</v>
      </c>
      <c r="R109" s="15">
        <v>19</v>
      </c>
      <c r="S109" s="15">
        <v>26</v>
      </c>
      <c r="T109" s="15">
        <v>26</v>
      </c>
      <c r="U109" s="15">
        <v>32</v>
      </c>
      <c r="V109" s="15">
        <v>26</v>
      </c>
      <c r="W109" s="15">
        <v>23</v>
      </c>
      <c r="X109" s="15">
        <v>29</v>
      </c>
      <c r="Y109" s="15">
        <v>34</v>
      </c>
      <c r="Z109" s="15">
        <v>19</v>
      </c>
      <c r="AA109" s="15">
        <v>32</v>
      </c>
    </row>
    <row r="110" spans="2:27" x14ac:dyDescent="0.25">
      <c r="B110" s="25">
        <v>6</v>
      </c>
      <c r="C110" s="15">
        <v>1187.5</v>
      </c>
      <c r="D110" s="15">
        <v>1087.5</v>
      </c>
      <c r="E110" s="15">
        <v>1225</v>
      </c>
      <c r="F110" s="15">
        <v>1037.5</v>
      </c>
      <c r="G110" s="15">
        <v>1187.5</v>
      </c>
      <c r="H110" s="15">
        <v>1187.5</v>
      </c>
      <c r="I110" s="15">
        <v>1162.5</v>
      </c>
      <c r="J110" s="15">
        <v>1225</v>
      </c>
      <c r="K110" s="15">
        <v>1350</v>
      </c>
      <c r="L110" s="15">
        <v>1375</v>
      </c>
      <c r="M110" s="15">
        <v>1037.5</v>
      </c>
      <c r="N110" s="15">
        <v>1112.5</v>
      </c>
      <c r="O110" s="15">
        <v>1050</v>
      </c>
      <c r="P110" s="15">
        <v>1312.5</v>
      </c>
      <c r="Q110" s="15">
        <v>1200</v>
      </c>
      <c r="R110" s="15">
        <v>1162.5</v>
      </c>
      <c r="S110" s="15">
        <v>1225</v>
      </c>
      <c r="T110" s="15">
        <v>1150</v>
      </c>
      <c r="U110" s="15">
        <v>1000</v>
      </c>
      <c r="V110" s="15">
        <v>1050</v>
      </c>
      <c r="W110" s="15">
        <v>1112.5</v>
      </c>
      <c r="X110" s="15">
        <v>1235.5</v>
      </c>
      <c r="Y110" s="15">
        <v>1337.5</v>
      </c>
      <c r="Z110" s="15">
        <v>1212.5</v>
      </c>
      <c r="AA110" s="15">
        <v>1000</v>
      </c>
    </row>
    <row r="111" spans="2:27" x14ac:dyDescent="0.25">
      <c r="B111" s="25">
        <v>7</v>
      </c>
      <c r="C111" s="15">
        <v>12.5</v>
      </c>
      <c r="D111" s="15">
        <v>7.4</v>
      </c>
      <c r="E111" s="15">
        <v>13</v>
      </c>
      <c r="F111" s="15">
        <v>16</v>
      </c>
      <c r="G111" s="15">
        <v>22.5</v>
      </c>
      <c r="H111" s="15">
        <v>8.5</v>
      </c>
      <c r="I111" s="15">
        <v>31.5</v>
      </c>
      <c r="J111" s="15">
        <v>16.5</v>
      </c>
      <c r="K111" s="15">
        <v>6.5</v>
      </c>
      <c r="L111" s="15">
        <v>7</v>
      </c>
      <c r="M111" s="15">
        <v>12.5</v>
      </c>
      <c r="N111" s="15">
        <v>4</v>
      </c>
      <c r="O111" s="15">
        <v>9</v>
      </c>
      <c r="P111" s="15">
        <v>16</v>
      </c>
      <c r="Q111" s="15">
        <v>11</v>
      </c>
      <c r="R111" s="15">
        <v>6</v>
      </c>
      <c r="S111" s="15">
        <v>7.5</v>
      </c>
      <c r="T111" s="15">
        <v>29.5</v>
      </c>
      <c r="U111" s="15">
        <v>16.5</v>
      </c>
      <c r="V111" s="15">
        <v>11.5</v>
      </c>
      <c r="W111" s="15">
        <v>14</v>
      </c>
      <c r="X111" s="15">
        <v>14</v>
      </c>
      <c r="Y111" s="15">
        <v>17</v>
      </c>
      <c r="Z111" s="15">
        <v>14</v>
      </c>
      <c r="AA111" s="15">
        <v>22.5</v>
      </c>
    </row>
    <row r="112" spans="2:27" ht="15.75" thickBot="1" x14ac:dyDescent="0.3">
      <c r="B112" s="27">
        <v>8</v>
      </c>
      <c r="C112" s="16">
        <v>195.2</v>
      </c>
      <c r="D112" s="16">
        <v>207.4</v>
      </c>
      <c r="E112" s="16">
        <v>207.4</v>
      </c>
      <c r="F112" s="16">
        <v>186.05</v>
      </c>
      <c r="G112" s="16">
        <v>201.3</v>
      </c>
      <c r="H112" s="16">
        <v>207.4</v>
      </c>
      <c r="I112" s="16">
        <v>189.1</v>
      </c>
      <c r="J112" s="16">
        <v>186.05</v>
      </c>
      <c r="K112" s="16">
        <v>198.25</v>
      </c>
      <c r="L112" s="16">
        <v>198.25</v>
      </c>
      <c r="M112" s="16">
        <v>198.25</v>
      </c>
      <c r="N112" s="16">
        <v>198.25</v>
      </c>
      <c r="O112" s="16">
        <v>198.25</v>
      </c>
      <c r="P112" s="16">
        <v>186.05</v>
      </c>
      <c r="Q112" s="16">
        <v>204.35</v>
      </c>
      <c r="R112" s="16">
        <v>213.5</v>
      </c>
      <c r="S112" s="16">
        <v>198.25</v>
      </c>
      <c r="T112" s="16">
        <v>192.15</v>
      </c>
      <c r="U112" s="16">
        <v>204.35</v>
      </c>
      <c r="V112" s="16">
        <v>204.35</v>
      </c>
      <c r="W112" s="16">
        <v>204.25</v>
      </c>
      <c r="X112" s="16">
        <v>183</v>
      </c>
      <c r="Y112" s="16">
        <v>186.05</v>
      </c>
      <c r="Z112" s="16">
        <v>192.15</v>
      </c>
      <c r="AA112" s="16">
        <v>195.2</v>
      </c>
    </row>
    <row r="115" spans="2:10" x14ac:dyDescent="0.25">
      <c r="B115" t="s">
        <v>175</v>
      </c>
    </row>
    <row r="116" spans="2:10" ht="15.75" thickBot="1" x14ac:dyDescent="0.3"/>
    <row r="117" spans="2:10" x14ac:dyDescent="0.25">
      <c r="B117" s="8"/>
      <c r="C117" s="8" t="s">
        <v>176</v>
      </c>
      <c r="D117" s="8" t="s">
        <v>177</v>
      </c>
      <c r="E117" s="8" t="s">
        <v>178</v>
      </c>
      <c r="F117" s="8" t="s">
        <v>188</v>
      </c>
      <c r="G117" s="8" t="s">
        <v>189</v>
      </c>
      <c r="H117" s="8" t="s">
        <v>190</v>
      </c>
      <c r="I117" s="8" t="s">
        <v>191</v>
      </c>
      <c r="J117" s="8" t="s">
        <v>192</v>
      </c>
    </row>
    <row r="118" spans="2:10" x14ac:dyDescent="0.25">
      <c r="B118" s="26">
        <v>1</v>
      </c>
      <c r="C118" s="11">
        <v>0</v>
      </c>
      <c r="D118" s="14">
        <v>9448.6957442472212</v>
      </c>
      <c r="E118" s="14">
        <v>1224.6008475417611</v>
      </c>
      <c r="F118" s="14">
        <v>907.55661410184211</v>
      </c>
      <c r="G118" s="14">
        <v>101.37712661147978</v>
      </c>
      <c r="H118" s="14">
        <v>5828.0052438034063</v>
      </c>
      <c r="I118" s="14">
        <v>44.659039398536102</v>
      </c>
      <c r="J118" s="14">
        <v>947.54570855447378</v>
      </c>
    </row>
    <row r="119" spans="2:10" x14ac:dyDescent="0.25">
      <c r="B119" s="25">
        <v>2</v>
      </c>
      <c r="C119" s="15">
        <v>9448.6957442472212</v>
      </c>
      <c r="D119" s="12">
        <v>0</v>
      </c>
      <c r="E119" s="15">
        <v>8227.4071206479675</v>
      </c>
      <c r="F119" s="15">
        <v>8545.7790921730611</v>
      </c>
      <c r="G119" s="15">
        <v>9349.8260352205962</v>
      </c>
      <c r="H119" s="15">
        <v>3658.1645746952877</v>
      </c>
      <c r="I119" s="15">
        <v>9419.3460131558786</v>
      </c>
      <c r="J119" s="15">
        <v>8508.393200768809</v>
      </c>
    </row>
    <row r="120" spans="2:10" x14ac:dyDescent="0.25">
      <c r="B120" s="25">
        <v>3</v>
      </c>
      <c r="C120" s="15">
        <v>1224.6008475417611</v>
      </c>
      <c r="D120" s="15">
        <v>8227.4071206479675</v>
      </c>
      <c r="E120" s="12">
        <v>0</v>
      </c>
      <c r="F120" s="15">
        <v>337.90047351254185</v>
      </c>
      <c r="G120" s="15">
        <v>1125.793249224741</v>
      </c>
      <c r="H120" s="15">
        <v>4608.5759774576791</v>
      </c>
      <c r="I120" s="15">
        <v>1195.7365512519887</v>
      </c>
      <c r="J120" s="15">
        <v>300.40524296356745</v>
      </c>
    </row>
    <row r="121" spans="2:10" x14ac:dyDescent="0.25">
      <c r="B121" s="25">
        <v>4</v>
      </c>
      <c r="C121" s="15">
        <v>907.55661410184211</v>
      </c>
      <c r="D121" s="15">
        <v>8545.7790921730611</v>
      </c>
      <c r="E121" s="15">
        <v>337.90047351254185</v>
      </c>
      <c r="F121" s="12">
        <v>0</v>
      </c>
      <c r="G121" s="15">
        <v>808.82103706567875</v>
      </c>
      <c r="H121" s="15">
        <v>4925.6280584307215</v>
      </c>
      <c r="I121" s="15">
        <v>879.03560223690602</v>
      </c>
      <c r="J121" s="15">
        <v>146.9736030721163</v>
      </c>
    </row>
    <row r="122" spans="2:10" x14ac:dyDescent="0.25">
      <c r="B122" s="25">
        <v>5</v>
      </c>
      <c r="C122" s="15">
        <v>101.37712661147978</v>
      </c>
      <c r="D122" s="15">
        <v>9349.8260352205962</v>
      </c>
      <c r="E122" s="15">
        <v>1125.793249224741</v>
      </c>
      <c r="F122" s="15">
        <v>808.82103706567875</v>
      </c>
      <c r="G122" s="12">
        <v>0</v>
      </c>
      <c r="H122" s="15">
        <v>5729.7026100837029</v>
      </c>
      <c r="I122" s="15">
        <v>78.34577206205833</v>
      </c>
      <c r="J122" s="15">
        <v>850.05845093146388</v>
      </c>
    </row>
    <row r="123" spans="2:10" x14ac:dyDescent="0.25">
      <c r="B123" s="25">
        <v>6</v>
      </c>
      <c r="C123" s="15">
        <v>5828.0052438034063</v>
      </c>
      <c r="D123" s="15">
        <v>3658.1645746952877</v>
      </c>
      <c r="E123" s="15">
        <v>4608.5759774576791</v>
      </c>
      <c r="F123" s="15">
        <v>4925.6280584307215</v>
      </c>
      <c r="G123" s="15">
        <v>5729.7026100837029</v>
      </c>
      <c r="H123" s="12">
        <v>0</v>
      </c>
      <c r="I123" s="15">
        <v>5799.66729735422</v>
      </c>
      <c r="J123" s="15">
        <v>4887.2054100477499</v>
      </c>
    </row>
    <row r="124" spans="2:10" x14ac:dyDescent="0.25">
      <c r="B124" s="25">
        <v>7</v>
      </c>
      <c r="C124" s="15">
        <v>44.659039398536102</v>
      </c>
      <c r="D124" s="15">
        <v>9419.3460131558786</v>
      </c>
      <c r="E124" s="15">
        <v>1195.7365512519887</v>
      </c>
      <c r="F124" s="15">
        <v>879.03560223690602</v>
      </c>
      <c r="G124" s="15">
        <v>78.34577206205833</v>
      </c>
      <c r="H124" s="15">
        <v>5799.66729735422</v>
      </c>
      <c r="I124" s="12">
        <v>0</v>
      </c>
      <c r="J124" s="15">
        <v>919.8766547749758</v>
      </c>
    </row>
    <row r="125" spans="2:10" ht="15.75" thickBot="1" x14ac:dyDescent="0.3">
      <c r="B125" s="27">
        <v>8</v>
      </c>
      <c r="C125" s="16">
        <v>947.54570855447378</v>
      </c>
      <c r="D125" s="16">
        <v>8508.393200768809</v>
      </c>
      <c r="E125" s="16">
        <v>300.40524296356745</v>
      </c>
      <c r="F125" s="16">
        <v>146.9736030721163</v>
      </c>
      <c r="G125" s="16">
        <v>850.05845093146388</v>
      </c>
      <c r="H125" s="16">
        <v>4887.2054100477499</v>
      </c>
      <c r="I125" s="16">
        <v>919.8766547749758</v>
      </c>
      <c r="J125" s="13">
        <v>0</v>
      </c>
    </row>
    <row r="128" spans="2:10" x14ac:dyDescent="0.25">
      <c r="B128" t="s">
        <v>179</v>
      </c>
    </row>
    <row r="129" spans="2:27" ht="15.75" thickBot="1" x14ac:dyDescent="0.3"/>
    <row r="130" spans="2:27" x14ac:dyDescent="0.25">
      <c r="B130" s="8" t="s">
        <v>174</v>
      </c>
      <c r="C130" s="8" t="s">
        <v>56</v>
      </c>
      <c r="D130" s="8" t="s">
        <v>57</v>
      </c>
      <c r="E130" s="8" t="s">
        <v>58</v>
      </c>
      <c r="F130" s="8" t="s">
        <v>59</v>
      </c>
      <c r="G130" s="8" t="s">
        <v>60</v>
      </c>
      <c r="H130" s="8" t="s">
        <v>61</v>
      </c>
      <c r="I130" s="8" t="s">
        <v>62</v>
      </c>
      <c r="J130" s="8" t="s">
        <v>63</v>
      </c>
      <c r="K130" s="8" t="s">
        <v>64</v>
      </c>
      <c r="L130" s="8" t="s">
        <v>65</v>
      </c>
      <c r="M130" s="8" t="s">
        <v>66</v>
      </c>
      <c r="N130" s="8" t="s">
        <v>67</v>
      </c>
      <c r="O130" s="8" t="s">
        <v>68</v>
      </c>
      <c r="P130" s="8" t="s">
        <v>69</v>
      </c>
      <c r="Q130" s="8" t="s">
        <v>70</v>
      </c>
      <c r="R130" s="8" t="s">
        <v>71</v>
      </c>
      <c r="S130" s="8" t="s">
        <v>72</v>
      </c>
      <c r="T130" s="8" t="s">
        <v>73</v>
      </c>
      <c r="U130" s="8" t="s">
        <v>74</v>
      </c>
      <c r="V130" s="8" t="s">
        <v>75</v>
      </c>
      <c r="W130" s="8" t="s">
        <v>76</v>
      </c>
      <c r="X130" s="8" t="s">
        <v>77</v>
      </c>
      <c r="Y130" s="8" t="s">
        <v>78</v>
      </c>
      <c r="Z130" s="8" t="s">
        <v>79</v>
      </c>
      <c r="AA130" s="8" t="s">
        <v>80</v>
      </c>
    </row>
    <row r="131" spans="2:27" x14ac:dyDescent="0.25">
      <c r="B131" s="26" t="s">
        <v>193</v>
      </c>
      <c r="C131" s="14">
        <v>8.08</v>
      </c>
      <c r="D131" s="14">
        <v>8.09</v>
      </c>
      <c r="E131" s="14">
        <v>7.63</v>
      </c>
      <c r="F131" s="14">
        <v>8.02</v>
      </c>
      <c r="G131" s="14">
        <v>7.86</v>
      </c>
      <c r="H131" s="14">
        <v>8.68</v>
      </c>
      <c r="I131" s="14">
        <v>8.17</v>
      </c>
      <c r="J131" s="14">
        <v>8.2799999999999994</v>
      </c>
      <c r="K131" s="14">
        <v>7.91</v>
      </c>
      <c r="L131" s="14">
        <v>8.11</v>
      </c>
      <c r="M131" s="14">
        <v>8.11</v>
      </c>
      <c r="N131" s="14">
        <v>8.16</v>
      </c>
      <c r="O131" s="14">
        <v>8.0299999999999994</v>
      </c>
      <c r="P131" s="14">
        <v>8.18</v>
      </c>
      <c r="Q131" s="14">
        <v>7.95</v>
      </c>
      <c r="R131" s="14">
        <v>8.08</v>
      </c>
      <c r="S131" s="14">
        <v>7.77</v>
      </c>
      <c r="T131" s="14">
        <v>7.98</v>
      </c>
      <c r="U131" s="14">
        <v>8.17</v>
      </c>
      <c r="V131" s="14">
        <v>7.95</v>
      </c>
      <c r="W131" s="14">
        <v>8.0299999999999994</v>
      </c>
      <c r="X131" s="14">
        <v>7.96</v>
      </c>
      <c r="Y131" s="14">
        <v>8.1199999999999992</v>
      </c>
      <c r="Z131" s="14">
        <v>7.97</v>
      </c>
      <c r="AA131" s="14">
        <v>8.09</v>
      </c>
    </row>
    <row r="132" spans="2:27" x14ac:dyDescent="0.25">
      <c r="B132" s="25" t="s">
        <v>194</v>
      </c>
      <c r="C132" s="15">
        <v>712.5</v>
      </c>
      <c r="D132" s="15">
        <v>700</v>
      </c>
      <c r="E132" s="15">
        <v>700</v>
      </c>
      <c r="F132" s="15">
        <v>687.5</v>
      </c>
      <c r="G132" s="15">
        <v>712.5</v>
      </c>
      <c r="H132" s="15">
        <v>687.5</v>
      </c>
      <c r="I132" s="15">
        <v>837.5</v>
      </c>
      <c r="J132" s="15">
        <v>878.5</v>
      </c>
      <c r="K132" s="15">
        <v>750</v>
      </c>
      <c r="L132" s="15">
        <v>725</v>
      </c>
      <c r="M132" s="15">
        <v>687.5</v>
      </c>
      <c r="N132" s="15">
        <v>712.5</v>
      </c>
      <c r="O132" s="15">
        <v>750</v>
      </c>
      <c r="P132" s="15">
        <v>900</v>
      </c>
      <c r="Q132" s="15">
        <v>700</v>
      </c>
      <c r="R132" s="15">
        <v>662.5</v>
      </c>
      <c r="S132" s="15">
        <v>750</v>
      </c>
      <c r="T132" s="15">
        <v>780.5</v>
      </c>
      <c r="U132" s="15">
        <v>687.5</v>
      </c>
      <c r="V132" s="15">
        <v>675</v>
      </c>
      <c r="W132" s="15">
        <v>650</v>
      </c>
      <c r="X132" s="15">
        <v>1000</v>
      </c>
      <c r="Y132" s="15">
        <v>837.5</v>
      </c>
      <c r="Z132" s="15">
        <v>712.5</v>
      </c>
      <c r="AA132" s="15">
        <v>700</v>
      </c>
    </row>
    <row r="133" spans="2:27" x14ac:dyDescent="0.25">
      <c r="B133" s="25" t="s">
        <v>195</v>
      </c>
      <c r="C133" s="15">
        <v>235</v>
      </c>
      <c r="D133" s="15">
        <v>232.5</v>
      </c>
      <c r="E133" s="15">
        <v>245</v>
      </c>
      <c r="F133" s="15">
        <v>265</v>
      </c>
      <c r="G133" s="15">
        <v>250</v>
      </c>
      <c r="H133" s="15">
        <v>240</v>
      </c>
      <c r="I133" s="15">
        <v>262.5</v>
      </c>
      <c r="J133" s="15">
        <v>272.5</v>
      </c>
      <c r="K133" s="15">
        <v>247.3</v>
      </c>
      <c r="L133" s="15">
        <v>317.5</v>
      </c>
      <c r="M133" s="15">
        <v>237.5</v>
      </c>
      <c r="N133" s="15">
        <v>232.5</v>
      </c>
      <c r="O133" s="15">
        <v>247.5</v>
      </c>
      <c r="P133" s="15">
        <v>275</v>
      </c>
      <c r="Q133" s="15">
        <v>247.5</v>
      </c>
      <c r="R133" s="15">
        <v>232.5</v>
      </c>
      <c r="S133" s="15">
        <v>252.5</v>
      </c>
      <c r="T133" s="15">
        <v>262.5</v>
      </c>
      <c r="U133" s="15">
        <v>240</v>
      </c>
      <c r="V133" s="15">
        <v>262.5</v>
      </c>
      <c r="W133" s="15">
        <v>235</v>
      </c>
      <c r="X133" s="15">
        <v>272.5</v>
      </c>
      <c r="Y133" s="15">
        <v>272.5</v>
      </c>
      <c r="Z133" s="15">
        <v>232.5</v>
      </c>
      <c r="AA133" s="15">
        <v>235</v>
      </c>
    </row>
    <row r="134" spans="2:27" x14ac:dyDescent="0.25">
      <c r="B134" s="25" t="s">
        <v>196</v>
      </c>
      <c r="C134" s="15">
        <v>204.8</v>
      </c>
      <c r="D134" s="15">
        <v>163.80000000000001</v>
      </c>
      <c r="E134" s="15">
        <v>199.7</v>
      </c>
      <c r="F134" s="15">
        <v>179.2</v>
      </c>
      <c r="G134" s="15">
        <v>153.6</v>
      </c>
      <c r="H134" s="15">
        <v>166.4</v>
      </c>
      <c r="I134" s="15">
        <v>204.5</v>
      </c>
      <c r="J134" s="15">
        <v>192</v>
      </c>
      <c r="K134" s="15">
        <v>204.8</v>
      </c>
      <c r="L134" s="15">
        <v>204.8</v>
      </c>
      <c r="M134" s="15">
        <v>153.6</v>
      </c>
      <c r="N134" s="15">
        <v>163.80000000000001</v>
      </c>
      <c r="O134" s="15">
        <v>192</v>
      </c>
      <c r="P134" s="15">
        <v>222.7</v>
      </c>
      <c r="Q134" s="15">
        <v>197.1</v>
      </c>
      <c r="R134" s="15">
        <v>179.2</v>
      </c>
      <c r="S134" s="15">
        <v>204.8</v>
      </c>
      <c r="T134" s="15">
        <v>197.1</v>
      </c>
      <c r="U134" s="15">
        <v>204.8</v>
      </c>
      <c r="V134" s="15">
        <v>166.4</v>
      </c>
      <c r="W134" s="15">
        <v>151</v>
      </c>
      <c r="X134" s="15">
        <v>212.5</v>
      </c>
      <c r="Y134" s="15">
        <v>235.5</v>
      </c>
      <c r="Z134" s="15">
        <v>194.6</v>
      </c>
      <c r="AA134" s="15">
        <v>153.6</v>
      </c>
    </row>
    <row r="135" spans="2:27" x14ac:dyDescent="0.25">
      <c r="B135" s="25" t="s">
        <v>197</v>
      </c>
      <c r="C135" s="15">
        <v>34</v>
      </c>
      <c r="D135" s="15">
        <v>19</v>
      </c>
      <c r="E135" s="15">
        <v>27</v>
      </c>
      <c r="F135" s="15">
        <v>31</v>
      </c>
      <c r="G135" s="15">
        <v>26</v>
      </c>
      <c r="H135" s="15">
        <v>21.5</v>
      </c>
      <c r="I135" s="15">
        <v>28.5</v>
      </c>
      <c r="J135" s="15">
        <v>30</v>
      </c>
      <c r="K135" s="15">
        <v>31</v>
      </c>
      <c r="L135" s="15">
        <v>31</v>
      </c>
      <c r="M135" s="15">
        <v>34</v>
      </c>
      <c r="N135" s="15">
        <v>23</v>
      </c>
      <c r="O135" s="15">
        <v>31</v>
      </c>
      <c r="P135" s="15">
        <v>34</v>
      </c>
      <c r="Q135" s="15">
        <v>27</v>
      </c>
      <c r="R135" s="15">
        <v>19</v>
      </c>
      <c r="S135" s="15">
        <v>26</v>
      </c>
      <c r="T135" s="15">
        <v>26</v>
      </c>
      <c r="U135" s="15">
        <v>32</v>
      </c>
      <c r="V135" s="15">
        <v>26</v>
      </c>
      <c r="W135" s="15">
        <v>23</v>
      </c>
      <c r="X135" s="15">
        <v>29</v>
      </c>
      <c r="Y135" s="15">
        <v>34</v>
      </c>
      <c r="Z135" s="15">
        <v>19</v>
      </c>
      <c r="AA135" s="15">
        <v>32</v>
      </c>
    </row>
    <row r="136" spans="2:27" x14ac:dyDescent="0.25">
      <c r="B136" s="25" t="s">
        <v>198</v>
      </c>
      <c r="C136" s="15">
        <v>1187.5</v>
      </c>
      <c r="D136" s="15">
        <v>1087.5</v>
      </c>
      <c r="E136" s="15">
        <v>1225</v>
      </c>
      <c r="F136" s="15">
        <v>1037.5</v>
      </c>
      <c r="G136" s="15">
        <v>1187.5</v>
      </c>
      <c r="H136" s="15">
        <v>1187.5</v>
      </c>
      <c r="I136" s="15">
        <v>1162.5</v>
      </c>
      <c r="J136" s="15">
        <v>1225</v>
      </c>
      <c r="K136" s="15">
        <v>1350</v>
      </c>
      <c r="L136" s="15">
        <v>1375</v>
      </c>
      <c r="M136" s="15">
        <v>1037.5</v>
      </c>
      <c r="N136" s="15">
        <v>1112.5</v>
      </c>
      <c r="O136" s="15">
        <v>1050</v>
      </c>
      <c r="P136" s="15">
        <v>1312.5</v>
      </c>
      <c r="Q136" s="15">
        <v>1200</v>
      </c>
      <c r="R136" s="15">
        <v>1162.5</v>
      </c>
      <c r="S136" s="15">
        <v>1225</v>
      </c>
      <c r="T136" s="15">
        <v>1150</v>
      </c>
      <c r="U136" s="15">
        <v>1000</v>
      </c>
      <c r="V136" s="15">
        <v>1050</v>
      </c>
      <c r="W136" s="15">
        <v>1112.5</v>
      </c>
      <c r="X136" s="15">
        <v>1235.5</v>
      </c>
      <c r="Y136" s="15">
        <v>1337.5</v>
      </c>
      <c r="Z136" s="15">
        <v>1212.5</v>
      </c>
      <c r="AA136" s="15">
        <v>1000</v>
      </c>
    </row>
    <row r="137" spans="2:27" x14ac:dyDescent="0.25">
      <c r="B137" s="25" t="s">
        <v>199</v>
      </c>
      <c r="C137" s="15">
        <v>12.5</v>
      </c>
      <c r="D137" s="15">
        <v>7.4</v>
      </c>
      <c r="E137" s="15">
        <v>13</v>
      </c>
      <c r="F137" s="15">
        <v>16</v>
      </c>
      <c r="G137" s="15">
        <v>22.5</v>
      </c>
      <c r="H137" s="15">
        <v>8.5</v>
      </c>
      <c r="I137" s="15">
        <v>31.5</v>
      </c>
      <c r="J137" s="15">
        <v>16.5</v>
      </c>
      <c r="K137" s="15">
        <v>6.5</v>
      </c>
      <c r="L137" s="15">
        <v>7</v>
      </c>
      <c r="M137" s="15">
        <v>12.5</v>
      </c>
      <c r="N137" s="15">
        <v>4</v>
      </c>
      <c r="O137" s="15">
        <v>9</v>
      </c>
      <c r="P137" s="15">
        <v>16</v>
      </c>
      <c r="Q137" s="15">
        <v>11</v>
      </c>
      <c r="R137" s="15">
        <v>6</v>
      </c>
      <c r="S137" s="15">
        <v>7.5</v>
      </c>
      <c r="T137" s="15">
        <v>29.5</v>
      </c>
      <c r="U137" s="15">
        <v>16.5</v>
      </c>
      <c r="V137" s="15">
        <v>11.5</v>
      </c>
      <c r="W137" s="15">
        <v>14</v>
      </c>
      <c r="X137" s="15">
        <v>14</v>
      </c>
      <c r="Y137" s="15">
        <v>17</v>
      </c>
      <c r="Z137" s="15">
        <v>14</v>
      </c>
      <c r="AA137" s="15">
        <v>22.5</v>
      </c>
    </row>
    <row r="138" spans="2:27" ht="15.75" thickBot="1" x14ac:dyDescent="0.3">
      <c r="B138" s="27" t="s">
        <v>200</v>
      </c>
      <c r="C138" s="16">
        <v>195.2</v>
      </c>
      <c r="D138" s="16">
        <v>207.4</v>
      </c>
      <c r="E138" s="16">
        <v>207.4</v>
      </c>
      <c r="F138" s="16">
        <v>186.05</v>
      </c>
      <c r="G138" s="16">
        <v>201.3</v>
      </c>
      <c r="H138" s="16">
        <v>207.4</v>
      </c>
      <c r="I138" s="16">
        <v>189.1</v>
      </c>
      <c r="J138" s="16">
        <v>186.05</v>
      </c>
      <c r="K138" s="16">
        <v>198.25</v>
      </c>
      <c r="L138" s="16">
        <v>198.25</v>
      </c>
      <c r="M138" s="16">
        <v>198.25</v>
      </c>
      <c r="N138" s="16">
        <v>198.25</v>
      </c>
      <c r="O138" s="16">
        <v>198.25</v>
      </c>
      <c r="P138" s="16">
        <v>186.05</v>
      </c>
      <c r="Q138" s="16">
        <v>204.35</v>
      </c>
      <c r="R138" s="16">
        <v>213.5</v>
      </c>
      <c r="S138" s="16">
        <v>198.25</v>
      </c>
      <c r="T138" s="16">
        <v>192.15</v>
      </c>
      <c r="U138" s="16">
        <v>204.35</v>
      </c>
      <c r="V138" s="16">
        <v>204.35</v>
      </c>
      <c r="W138" s="16">
        <v>204.25</v>
      </c>
      <c r="X138" s="16">
        <v>183</v>
      </c>
      <c r="Y138" s="16">
        <v>186.05</v>
      </c>
      <c r="Z138" s="16">
        <v>192.15</v>
      </c>
      <c r="AA138" s="16">
        <v>195.2</v>
      </c>
    </row>
    <row r="141" spans="2:27" x14ac:dyDescent="0.25">
      <c r="B141" t="s">
        <v>180</v>
      </c>
    </row>
    <row r="142" spans="2:27" ht="15.75" thickBot="1" x14ac:dyDescent="0.3"/>
    <row r="143" spans="2:27" x14ac:dyDescent="0.25">
      <c r="B143" s="8"/>
      <c r="C143" s="8" t="s">
        <v>193</v>
      </c>
      <c r="D143" s="8" t="s">
        <v>194</v>
      </c>
      <c r="E143" s="8" t="s">
        <v>195</v>
      </c>
      <c r="F143" s="8" t="s">
        <v>196</v>
      </c>
      <c r="G143" s="8" t="s">
        <v>197</v>
      </c>
      <c r="H143" s="8" t="s">
        <v>198</v>
      </c>
      <c r="I143" s="8" t="s">
        <v>199</v>
      </c>
      <c r="J143" s="8" t="s">
        <v>200</v>
      </c>
    </row>
    <row r="144" spans="2:27" x14ac:dyDescent="0.25">
      <c r="B144" s="26" t="s">
        <v>193</v>
      </c>
      <c r="C144" s="11">
        <v>0</v>
      </c>
      <c r="D144" s="14">
        <v>3702.3150246568698</v>
      </c>
      <c r="E144" s="14">
        <v>1224.6008475417611</v>
      </c>
      <c r="F144" s="14">
        <v>907.55661410184211</v>
      </c>
      <c r="G144" s="14">
        <v>101.37712661147978</v>
      </c>
      <c r="H144" s="14">
        <v>5828.0052438034063</v>
      </c>
      <c r="I144" s="14">
        <v>44.659039398536102</v>
      </c>
      <c r="J144" s="14">
        <v>947.54570855447378</v>
      </c>
    </row>
    <row r="145" spans="2:10" x14ac:dyDescent="0.25">
      <c r="B145" s="25" t="s">
        <v>194</v>
      </c>
      <c r="C145" s="15">
        <v>3702.3150246568698</v>
      </c>
      <c r="D145" s="12">
        <v>0</v>
      </c>
      <c r="E145" s="15">
        <v>2486.3914193063006</v>
      </c>
      <c r="F145" s="15">
        <v>2801.4263188597338</v>
      </c>
      <c r="G145" s="15">
        <v>3603.5260162790555</v>
      </c>
      <c r="H145" s="15">
        <v>2181.7831583363181</v>
      </c>
      <c r="I145" s="15">
        <v>3672.4871694806507</v>
      </c>
      <c r="J145" s="15">
        <v>2768.5577870075244</v>
      </c>
    </row>
    <row r="146" spans="2:10" x14ac:dyDescent="0.25">
      <c r="B146" s="25" t="s">
        <v>195</v>
      </c>
      <c r="C146" s="15">
        <v>1224.6008475417611</v>
      </c>
      <c r="D146" s="15">
        <v>2486.3914193063006</v>
      </c>
      <c r="E146" s="12">
        <v>0</v>
      </c>
      <c r="F146" s="15">
        <v>337.90047351254185</v>
      </c>
      <c r="G146" s="15">
        <v>1125.793249224741</v>
      </c>
      <c r="H146" s="15">
        <v>4608.5759774576791</v>
      </c>
      <c r="I146" s="15">
        <v>1195.7365512519887</v>
      </c>
      <c r="J146" s="15">
        <v>300.40524296356745</v>
      </c>
    </row>
    <row r="147" spans="2:10" x14ac:dyDescent="0.25">
      <c r="B147" s="25" t="s">
        <v>196</v>
      </c>
      <c r="C147" s="15">
        <v>907.55661410184211</v>
      </c>
      <c r="D147" s="15">
        <v>2801.4263188597338</v>
      </c>
      <c r="E147" s="15">
        <v>337.90047351254185</v>
      </c>
      <c r="F147" s="12">
        <v>0</v>
      </c>
      <c r="G147" s="15">
        <v>808.82103706567875</v>
      </c>
      <c r="H147" s="15">
        <v>4925.6280584307215</v>
      </c>
      <c r="I147" s="15">
        <v>879.03560223690602</v>
      </c>
      <c r="J147" s="15">
        <v>146.9736030721163</v>
      </c>
    </row>
    <row r="148" spans="2:10" x14ac:dyDescent="0.25">
      <c r="B148" s="25" t="s">
        <v>197</v>
      </c>
      <c r="C148" s="15">
        <v>101.37712661147978</v>
      </c>
      <c r="D148" s="15">
        <v>3603.5260162790555</v>
      </c>
      <c r="E148" s="15">
        <v>1125.793249224741</v>
      </c>
      <c r="F148" s="15">
        <v>808.82103706567875</v>
      </c>
      <c r="G148" s="12">
        <v>0</v>
      </c>
      <c r="H148" s="15">
        <v>5729.7026100837029</v>
      </c>
      <c r="I148" s="15">
        <v>78.34577206205833</v>
      </c>
      <c r="J148" s="15">
        <v>850.05845093146388</v>
      </c>
    </row>
    <row r="149" spans="2:10" x14ac:dyDescent="0.25">
      <c r="B149" s="25" t="s">
        <v>198</v>
      </c>
      <c r="C149" s="15">
        <v>5828.0052438034063</v>
      </c>
      <c r="D149" s="15">
        <v>2181.7831583363181</v>
      </c>
      <c r="E149" s="15">
        <v>4608.5759774576791</v>
      </c>
      <c r="F149" s="15">
        <v>4925.6280584307215</v>
      </c>
      <c r="G149" s="15">
        <v>5729.7026100837029</v>
      </c>
      <c r="H149" s="12">
        <v>0</v>
      </c>
      <c r="I149" s="15">
        <v>5799.66729735422</v>
      </c>
      <c r="J149" s="15">
        <v>4887.2054100477499</v>
      </c>
    </row>
    <row r="150" spans="2:10" x14ac:dyDescent="0.25">
      <c r="B150" s="25" t="s">
        <v>199</v>
      </c>
      <c r="C150" s="15">
        <v>44.659039398536102</v>
      </c>
      <c r="D150" s="15">
        <v>3672.4871694806507</v>
      </c>
      <c r="E150" s="15">
        <v>1195.7365512519887</v>
      </c>
      <c r="F150" s="15">
        <v>879.03560223690602</v>
      </c>
      <c r="G150" s="15">
        <v>78.34577206205833</v>
      </c>
      <c r="H150" s="15">
        <v>5799.66729735422</v>
      </c>
      <c r="I150" s="12">
        <v>0</v>
      </c>
      <c r="J150" s="15">
        <v>919.8766547749758</v>
      </c>
    </row>
    <row r="151" spans="2:10" ht="15.75" thickBot="1" x14ac:dyDescent="0.3">
      <c r="B151" s="27" t="s">
        <v>200</v>
      </c>
      <c r="C151" s="16">
        <v>947.54570855447378</v>
      </c>
      <c r="D151" s="16">
        <v>2768.5577870075244</v>
      </c>
      <c r="E151" s="16">
        <v>300.40524296356745</v>
      </c>
      <c r="F151" s="16">
        <v>146.9736030721163</v>
      </c>
      <c r="G151" s="16">
        <v>850.05845093146388</v>
      </c>
      <c r="H151" s="16">
        <v>4887.2054100477499</v>
      </c>
      <c r="I151" s="16">
        <v>919.8766547749758</v>
      </c>
      <c r="J151" s="13">
        <v>0</v>
      </c>
    </row>
    <row r="154" spans="2:10" x14ac:dyDescent="0.25">
      <c r="B154" t="s">
        <v>181</v>
      </c>
    </row>
    <row r="155" spans="2:10" ht="15.75" thickBot="1" x14ac:dyDescent="0.3"/>
    <row r="156" spans="2:10" x14ac:dyDescent="0.25">
      <c r="B156" s="8" t="s">
        <v>174</v>
      </c>
      <c r="C156" s="8">
        <v>1</v>
      </c>
      <c r="D156" s="8">
        <v>2</v>
      </c>
      <c r="E156" s="8">
        <v>3</v>
      </c>
      <c r="F156" s="8">
        <v>4</v>
      </c>
      <c r="G156" s="8">
        <v>5</v>
      </c>
      <c r="H156" s="8">
        <v>6</v>
      </c>
      <c r="I156" s="8">
        <v>7</v>
      </c>
      <c r="J156" s="8">
        <v>8</v>
      </c>
    </row>
    <row r="157" spans="2:10" x14ac:dyDescent="0.25">
      <c r="B157" s="9" t="s">
        <v>164</v>
      </c>
      <c r="C157" s="11">
        <v>1</v>
      </c>
      <c r="D157" s="11">
        <v>3</v>
      </c>
      <c r="E157" s="11">
        <v>1</v>
      </c>
      <c r="F157" s="11">
        <v>1</v>
      </c>
      <c r="G157" s="11">
        <v>1</v>
      </c>
      <c r="H157" s="11">
        <v>1</v>
      </c>
      <c r="I157" s="11">
        <v>1</v>
      </c>
      <c r="J157" s="11">
        <v>1</v>
      </c>
    </row>
    <row r="158" spans="2:10" x14ac:dyDescent="0.25">
      <c r="B158" s="7" t="s">
        <v>182</v>
      </c>
      <c r="C158" s="12">
        <v>1</v>
      </c>
      <c r="D158" s="12">
        <v>3</v>
      </c>
      <c r="E158" s="12">
        <v>1</v>
      </c>
      <c r="F158" s="12">
        <v>1</v>
      </c>
      <c r="G158" s="12">
        <v>1</v>
      </c>
      <c r="H158" s="12">
        <v>1</v>
      </c>
      <c r="I158" s="12">
        <v>1</v>
      </c>
      <c r="J158" s="12">
        <v>1</v>
      </c>
    </row>
    <row r="159" spans="2:10" x14ac:dyDescent="0.25">
      <c r="B159" s="7" t="s">
        <v>183</v>
      </c>
      <c r="C159" s="15">
        <v>0</v>
      </c>
      <c r="D159" s="15">
        <v>126030903.41666667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</row>
    <row r="160" spans="2:10" x14ac:dyDescent="0.25">
      <c r="B160" s="7" t="s">
        <v>184</v>
      </c>
      <c r="C160" s="15">
        <v>0</v>
      </c>
      <c r="D160" s="15">
        <v>5752.8000694347866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</row>
    <row r="161" spans="2:10" x14ac:dyDescent="0.25">
      <c r="B161" s="7" t="s">
        <v>185</v>
      </c>
      <c r="C161" s="15">
        <v>0</v>
      </c>
      <c r="D161" s="15">
        <v>8624.6095659950206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</row>
    <row r="162" spans="2:10" x14ac:dyDescent="0.25">
      <c r="B162" s="37" t="s">
        <v>186</v>
      </c>
      <c r="C162" s="38">
        <v>0</v>
      </c>
      <c r="D162" s="38">
        <v>12936.205679753584</v>
      </c>
      <c r="E162" s="38"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</row>
    <row r="163" spans="2:10" x14ac:dyDescent="0.25">
      <c r="B163" s="9"/>
      <c r="C163" s="31" t="s">
        <v>1</v>
      </c>
      <c r="D163" s="31" t="s">
        <v>2</v>
      </c>
      <c r="E163" s="31" t="s">
        <v>3</v>
      </c>
      <c r="F163" s="31" t="s">
        <v>4</v>
      </c>
      <c r="G163" s="31" t="s">
        <v>6</v>
      </c>
      <c r="H163" s="31" t="s">
        <v>8</v>
      </c>
      <c r="I163" s="31" t="s">
        <v>9</v>
      </c>
      <c r="J163" s="31" t="s">
        <v>10</v>
      </c>
    </row>
    <row r="164" spans="2:10" x14ac:dyDescent="0.25">
      <c r="B164" s="7"/>
      <c r="C164" s="32"/>
      <c r="D164" s="32" t="s">
        <v>5</v>
      </c>
      <c r="E164" s="32"/>
      <c r="F164" s="32"/>
      <c r="G164" s="32"/>
      <c r="H164" s="32"/>
      <c r="I164" s="32"/>
      <c r="J164" s="32"/>
    </row>
    <row r="165" spans="2:10" ht="15.75" thickBot="1" x14ac:dyDescent="0.3">
      <c r="B165" s="10"/>
      <c r="C165" s="33"/>
      <c r="D165" s="33" t="s">
        <v>7</v>
      </c>
      <c r="E165" s="33"/>
      <c r="F165" s="33"/>
      <c r="G165" s="33"/>
      <c r="H165" s="33"/>
      <c r="I165" s="33"/>
      <c r="J165" s="33"/>
    </row>
    <row r="168" spans="2:10" x14ac:dyDescent="0.25">
      <c r="B168" t="s">
        <v>187</v>
      </c>
    </row>
    <row r="169" spans="2:10" ht="15.75" thickBot="1" x14ac:dyDescent="0.3"/>
    <row r="170" spans="2:10" x14ac:dyDescent="0.25">
      <c r="B170" s="8" t="s">
        <v>55</v>
      </c>
      <c r="C170" s="8" t="s">
        <v>174</v>
      </c>
    </row>
    <row r="171" spans="2:10" x14ac:dyDescent="0.25">
      <c r="B171" s="9" t="s">
        <v>1</v>
      </c>
      <c r="C171" s="31">
        <v>1</v>
      </c>
    </row>
    <row r="172" spans="2:10" x14ac:dyDescent="0.25">
      <c r="B172" s="7" t="s">
        <v>2</v>
      </c>
      <c r="C172" s="32">
        <v>2</v>
      </c>
    </row>
    <row r="173" spans="2:10" x14ac:dyDescent="0.25">
      <c r="B173" s="7" t="s">
        <v>3</v>
      </c>
      <c r="C173" s="32">
        <v>3</v>
      </c>
    </row>
    <row r="174" spans="2:10" x14ac:dyDescent="0.25">
      <c r="B174" s="7" t="s">
        <v>4</v>
      </c>
      <c r="C174" s="32">
        <v>4</v>
      </c>
    </row>
    <row r="175" spans="2:10" x14ac:dyDescent="0.25">
      <c r="B175" s="7" t="s">
        <v>5</v>
      </c>
      <c r="C175" s="32">
        <v>2</v>
      </c>
    </row>
    <row r="176" spans="2:10" x14ac:dyDescent="0.25">
      <c r="B176" s="7" t="s">
        <v>6</v>
      </c>
      <c r="C176" s="32">
        <v>5</v>
      </c>
    </row>
    <row r="177" spans="2:3" x14ac:dyDescent="0.25">
      <c r="B177" s="7" t="s">
        <v>7</v>
      </c>
      <c r="C177" s="32">
        <v>2</v>
      </c>
    </row>
    <row r="178" spans="2:3" x14ac:dyDescent="0.25">
      <c r="B178" s="7" t="s">
        <v>8</v>
      </c>
      <c r="C178" s="32">
        <v>6</v>
      </c>
    </row>
    <row r="179" spans="2:3" x14ac:dyDescent="0.25">
      <c r="B179" s="7" t="s">
        <v>9</v>
      </c>
      <c r="C179" s="32">
        <v>7</v>
      </c>
    </row>
    <row r="180" spans="2:3" ht="15.75" thickBot="1" x14ac:dyDescent="0.3">
      <c r="B180" s="10" t="s">
        <v>10</v>
      </c>
      <c r="C180" s="33">
        <v>8</v>
      </c>
    </row>
    <row r="199" spans="6:6" x14ac:dyDescent="0.25">
      <c r="F199" t="s">
        <v>54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Drop Down 1">
              <controlPr defaultSize="0" autoFill="0" autoPict="0" macro="[0]!GoToResults020620201525284">
                <anchor moveWithCells="1">
                  <from>
                    <xdr:col>1</xdr:col>
                    <xdr:colOff>9525</xdr:colOff>
                    <xdr:row>8</xdr:row>
                    <xdr:rowOff>9525</xdr:rowOff>
                  </from>
                  <to>
                    <xdr:col>3</xdr:col>
                    <xdr:colOff>895350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/>
  <dimension ref="B1:AA235"/>
  <sheetViews>
    <sheetView topLeftCell="B79" zoomScaleNormal="100" workbookViewId="0">
      <selection activeCell="S99" sqref="S99"/>
    </sheetView>
  </sheetViews>
  <sheetFormatPr baseColWidth="10" defaultRowHeight="15" x14ac:dyDescent="0.25"/>
  <sheetData>
    <row r="1" spans="2:9" x14ac:dyDescent="0.25">
      <c r="B1" t="s">
        <v>205</v>
      </c>
    </row>
    <row r="2" spans="2:9" x14ac:dyDescent="0.25">
      <c r="B2" t="s">
        <v>206</v>
      </c>
    </row>
    <row r="3" spans="2:9" x14ac:dyDescent="0.25">
      <c r="B3" t="s">
        <v>201</v>
      </c>
    </row>
    <row r="4" spans="2:9" x14ac:dyDescent="0.25">
      <c r="B4" t="s">
        <v>154</v>
      </c>
    </row>
    <row r="5" spans="2:9" x14ac:dyDescent="0.25">
      <c r="B5" t="s">
        <v>155</v>
      </c>
    </row>
    <row r="6" spans="2:9" x14ac:dyDescent="0.25">
      <c r="B6" t="s">
        <v>156</v>
      </c>
    </row>
    <row r="7" spans="2:9" x14ac:dyDescent="0.25">
      <c r="B7" t="s">
        <v>157</v>
      </c>
    </row>
    <row r="8" spans="2:9" x14ac:dyDescent="0.25">
      <c r="B8" t="s">
        <v>158</v>
      </c>
    </row>
    <row r="9" spans="2:9" ht="16.350000000000001" customHeight="1" x14ac:dyDescent="0.25"/>
    <row r="12" spans="2:9" x14ac:dyDescent="0.25">
      <c r="B12" t="s">
        <v>122</v>
      </c>
    </row>
    <row r="13" spans="2:9" ht="15.75" thickBot="1" x14ac:dyDescent="0.3"/>
    <row r="14" spans="2:9" x14ac:dyDescent="0.25">
      <c r="B14" s="8" t="s">
        <v>39</v>
      </c>
      <c r="C14" s="8" t="s">
        <v>40</v>
      </c>
      <c r="D14" s="8" t="s">
        <v>123</v>
      </c>
      <c r="E14" s="8" t="s">
        <v>124</v>
      </c>
      <c r="F14" s="8" t="s">
        <v>41</v>
      </c>
      <c r="G14" s="8" t="s">
        <v>42</v>
      </c>
      <c r="H14" s="8" t="s">
        <v>125</v>
      </c>
      <c r="I14" s="8" t="s">
        <v>126</v>
      </c>
    </row>
    <row r="15" spans="2:9" x14ac:dyDescent="0.25">
      <c r="B15" s="9" t="s">
        <v>1</v>
      </c>
      <c r="C15" s="11">
        <v>25</v>
      </c>
      <c r="D15" s="11">
        <v>0</v>
      </c>
      <c r="E15" s="11">
        <v>25</v>
      </c>
      <c r="F15" s="14">
        <v>7.63</v>
      </c>
      <c r="G15" s="14">
        <v>8.68</v>
      </c>
      <c r="H15" s="14">
        <v>8.0551999999999992</v>
      </c>
      <c r="I15" s="14">
        <v>0.19100872580417186</v>
      </c>
    </row>
    <row r="16" spans="2:9" x14ac:dyDescent="0.25">
      <c r="B16" s="7" t="s">
        <v>2</v>
      </c>
      <c r="C16" s="12">
        <v>25</v>
      </c>
      <c r="D16" s="12">
        <v>0</v>
      </c>
      <c r="E16" s="12">
        <v>25</v>
      </c>
      <c r="F16" s="15">
        <v>4070</v>
      </c>
      <c r="G16" s="15">
        <v>5180</v>
      </c>
      <c r="H16" s="15">
        <v>4469.6000000000004</v>
      </c>
      <c r="I16" s="15">
        <v>376.71253408047539</v>
      </c>
    </row>
    <row r="17" spans="2:27" x14ac:dyDescent="0.25">
      <c r="B17" s="7" t="s">
        <v>3</v>
      </c>
      <c r="C17" s="12">
        <v>25</v>
      </c>
      <c r="D17" s="12">
        <v>0</v>
      </c>
      <c r="E17" s="12">
        <v>25</v>
      </c>
      <c r="F17" s="15">
        <v>232.5</v>
      </c>
      <c r="G17" s="15">
        <v>317.5</v>
      </c>
      <c r="H17" s="15">
        <v>252.19200000000001</v>
      </c>
      <c r="I17" s="15">
        <v>19.980113446458041</v>
      </c>
    </row>
    <row r="18" spans="2:27" x14ac:dyDescent="0.25">
      <c r="B18" s="7" t="s">
        <v>4</v>
      </c>
      <c r="C18" s="12">
        <v>25</v>
      </c>
      <c r="D18" s="12">
        <v>0</v>
      </c>
      <c r="E18" s="12">
        <v>25</v>
      </c>
      <c r="F18" s="15">
        <v>151</v>
      </c>
      <c r="G18" s="15">
        <v>235.5</v>
      </c>
      <c r="H18" s="15">
        <v>188.09200000000001</v>
      </c>
      <c r="I18" s="15">
        <v>23.540973500119602</v>
      </c>
    </row>
    <row r="19" spans="2:27" x14ac:dyDescent="0.25">
      <c r="B19" s="7" t="s">
        <v>5</v>
      </c>
      <c r="C19" s="12">
        <v>25</v>
      </c>
      <c r="D19" s="12">
        <v>0</v>
      </c>
      <c r="E19" s="12">
        <v>25</v>
      </c>
      <c r="F19" s="15">
        <v>400</v>
      </c>
      <c r="G19" s="15">
        <v>580</v>
      </c>
      <c r="H19" s="15">
        <v>459.78</v>
      </c>
      <c r="I19" s="15">
        <v>44.062710992402636</v>
      </c>
    </row>
    <row r="20" spans="2:27" x14ac:dyDescent="0.25">
      <c r="B20" s="7" t="s">
        <v>6</v>
      </c>
      <c r="C20" s="12">
        <v>25</v>
      </c>
      <c r="D20" s="12">
        <v>0</v>
      </c>
      <c r="E20" s="12">
        <v>25</v>
      </c>
      <c r="F20" s="15">
        <v>19</v>
      </c>
      <c r="G20" s="15">
        <v>34</v>
      </c>
      <c r="H20" s="15">
        <v>27.76</v>
      </c>
      <c r="I20" s="15">
        <v>4.8693770991096326</v>
      </c>
    </row>
    <row r="21" spans="2:27" x14ac:dyDescent="0.25">
      <c r="B21" s="7" t="s">
        <v>7</v>
      </c>
      <c r="C21" s="12">
        <v>25</v>
      </c>
      <c r="D21" s="12">
        <v>0</v>
      </c>
      <c r="E21" s="12">
        <v>25</v>
      </c>
      <c r="F21" s="15">
        <v>650</v>
      </c>
      <c r="G21" s="15">
        <v>1000</v>
      </c>
      <c r="H21" s="15">
        <v>743.86</v>
      </c>
      <c r="I21" s="15">
        <v>84.648479017640952</v>
      </c>
    </row>
    <row r="22" spans="2:27" x14ac:dyDescent="0.25">
      <c r="B22" s="7" t="s">
        <v>8</v>
      </c>
      <c r="C22" s="12">
        <v>25</v>
      </c>
      <c r="D22" s="12">
        <v>0</v>
      </c>
      <c r="E22" s="12">
        <v>25</v>
      </c>
      <c r="F22" s="15">
        <v>1000</v>
      </c>
      <c r="G22" s="15">
        <v>1375</v>
      </c>
      <c r="H22" s="15">
        <v>1168.92</v>
      </c>
      <c r="I22" s="15">
        <v>107.11993667536092</v>
      </c>
    </row>
    <row r="23" spans="2:27" x14ac:dyDescent="0.25">
      <c r="B23" s="7" t="s">
        <v>9</v>
      </c>
      <c r="C23" s="12">
        <v>25</v>
      </c>
      <c r="D23" s="12">
        <v>0</v>
      </c>
      <c r="E23" s="12">
        <v>25</v>
      </c>
      <c r="F23" s="15">
        <v>4</v>
      </c>
      <c r="G23" s="15">
        <v>31.5</v>
      </c>
      <c r="H23" s="15">
        <v>13.856</v>
      </c>
      <c r="I23" s="15">
        <v>6.9253206905288271</v>
      </c>
    </row>
    <row r="24" spans="2:27" ht="15.75" thickBot="1" x14ac:dyDescent="0.3">
      <c r="B24" s="10" t="s">
        <v>10</v>
      </c>
      <c r="C24" s="13">
        <v>25</v>
      </c>
      <c r="D24" s="13">
        <v>0</v>
      </c>
      <c r="E24" s="13">
        <v>25</v>
      </c>
      <c r="F24" s="16">
        <v>183</v>
      </c>
      <c r="G24" s="16">
        <v>213.5</v>
      </c>
      <c r="H24" s="16">
        <v>197.392</v>
      </c>
      <c r="I24" s="16">
        <v>8.2333883264020358</v>
      </c>
    </row>
    <row r="27" spans="2:27" x14ac:dyDescent="0.25">
      <c r="B27" t="s">
        <v>159</v>
      </c>
    </row>
    <row r="28" spans="2:27" ht="15.75" thickBot="1" x14ac:dyDescent="0.3"/>
    <row r="29" spans="2:27" x14ac:dyDescent="0.25">
      <c r="B29" s="8"/>
      <c r="C29" s="8" t="s">
        <v>56</v>
      </c>
      <c r="D29" s="8" t="s">
        <v>57</v>
      </c>
      <c r="E29" s="8" t="s">
        <v>58</v>
      </c>
      <c r="F29" s="8" t="s">
        <v>59</v>
      </c>
      <c r="G29" s="8" t="s">
        <v>60</v>
      </c>
      <c r="H29" s="8" t="s">
        <v>61</v>
      </c>
      <c r="I29" s="8" t="s">
        <v>62</v>
      </c>
      <c r="J29" s="8" t="s">
        <v>63</v>
      </c>
      <c r="K29" s="8" t="s">
        <v>64</v>
      </c>
      <c r="L29" s="8" t="s">
        <v>65</v>
      </c>
      <c r="M29" s="8" t="s">
        <v>66</v>
      </c>
      <c r="N29" s="8" t="s">
        <v>67</v>
      </c>
      <c r="O29" s="8" t="s">
        <v>68</v>
      </c>
      <c r="P29" s="8" t="s">
        <v>69</v>
      </c>
      <c r="Q29" s="8" t="s">
        <v>70</v>
      </c>
      <c r="R29" s="8" t="s">
        <v>71</v>
      </c>
      <c r="S29" s="8" t="s">
        <v>72</v>
      </c>
      <c r="T29" s="8" t="s">
        <v>73</v>
      </c>
      <c r="U29" s="8" t="s">
        <v>74</v>
      </c>
      <c r="V29" s="8" t="s">
        <v>75</v>
      </c>
      <c r="W29" s="8" t="s">
        <v>76</v>
      </c>
      <c r="X29" s="8" t="s">
        <v>77</v>
      </c>
      <c r="Y29" s="8" t="s">
        <v>78</v>
      </c>
      <c r="Z29" s="8" t="s">
        <v>79</v>
      </c>
      <c r="AA29" s="8" t="s">
        <v>80</v>
      </c>
    </row>
    <row r="30" spans="2:27" x14ac:dyDescent="0.25">
      <c r="B30" s="9" t="s">
        <v>56</v>
      </c>
      <c r="C30" s="11">
        <v>1</v>
      </c>
      <c r="D30" s="14">
        <v>0.94426937365776298</v>
      </c>
      <c r="E30" s="14">
        <v>0.88416198020923342</v>
      </c>
      <c r="F30" s="14">
        <v>0.91945392176899721</v>
      </c>
      <c r="G30" s="14">
        <v>-0.55980845989329509</v>
      </c>
      <c r="H30" s="14">
        <v>0.91525862852011353</v>
      </c>
      <c r="I30" s="14">
        <v>-0.7958152739503066</v>
      </c>
      <c r="J30" s="14">
        <v>-0.9860811184625724</v>
      </c>
      <c r="K30" s="14">
        <v>-0.69689124590956919</v>
      </c>
      <c r="L30" s="14">
        <v>-0.7641960071778956</v>
      </c>
      <c r="M30" s="14">
        <v>0.8893052418336973</v>
      </c>
      <c r="N30" s="14">
        <v>0.91131311542265481</v>
      </c>
      <c r="O30" s="14">
        <v>-0.6534165960729541</v>
      </c>
      <c r="P30" s="14">
        <v>-0.95545933224881319</v>
      </c>
      <c r="Q30" s="14">
        <v>0.79911260673970175</v>
      </c>
      <c r="R30" s="14">
        <v>0.9735881821181771</v>
      </c>
      <c r="S30" s="14">
        <v>-0.84498943829752171</v>
      </c>
      <c r="T30" s="14">
        <v>-0.71207493570179525</v>
      </c>
      <c r="U30" s="14">
        <v>0.85391996100664636</v>
      </c>
      <c r="V30" s="14">
        <v>0.9329186683667039</v>
      </c>
      <c r="W30" s="14">
        <v>0.94762749179308081</v>
      </c>
      <c r="X30" s="14">
        <v>-0.94972516825305275</v>
      </c>
      <c r="Y30" s="14">
        <v>-0.95668314647645669</v>
      </c>
      <c r="Z30" s="14">
        <v>0.97702653078183943</v>
      </c>
      <c r="AA30" s="14">
        <v>0.88155126826433128</v>
      </c>
    </row>
    <row r="31" spans="2:27" x14ac:dyDescent="0.25">
      <c r="B31" s="7" t="s">
        <v>57</v>
      </c>
      <c r="C31" s="15">
        <v>0.94426937365776298</v>
      </c>
      <c r="D31" s="12">
        <v>1</v>
      </c>
      <c r="E31" s="15">
        <v>0.75416500543222564</v>
      </c>
      <c r="F31" s="15">
        <v>0.98650159540953686</v>
      </c>
      <c r="G31" s="15">
        <v>-0.58319901313491607</v>
      </c>
      <c r="H31" s="15">
        <v>0.86089663291040974</v>
      </c>
      <c r="I31" s="15">
        <v>-0.76746220731803705</v>
      </c>
      <c r="J31" s="15">
        <v>-0.97293233753280739</v>
      </c>
      <c r="K31" s="15">
        <v>-0.87197744398698129</v>
      </c>
      <c r="L31" s="15">
        <v>-0.89841240005296774</v>
      </c>
      <c r="M31" s="15">
        <v>0.98639801705962493</v>
      </c>
      <c r="N31" s="15">
        <v>0.99044385175307859</v>
      </c>
      <c r="O31" s="15">
        <v>-0.4074874245270661</v>
      </c>
      <c r="P31" s="15">
        <v>-0.98876112603163768</v>
      </c>
      <c r="Q31" s="15">
        <v>0.67803432497020544</v>
      </c>
      <c r="R31" s="15">
        <v>0.95143980413710905</v>
      </c>
      <c r="S31" s="15">
        <v>-0.95307795263467288</v>
      </c>
      <c r="T31" s="15">
        <v>-0.62796416428834878</v>
      </c>
      <c r="U31" s="15">
        <v>0.96335486830986983</v>
      </c>
      <c r="V31" s="15">
        <v>0.99435951244911658</v>
      </c>
      <c r="W31" s="15">
        <v>0.97721866992144635</v>
      </c>
      <c r="X31" s="15">
        <v>-0.95023259917487113</v>
      </c>
      <c r="Y31" s="15">
        <v>-0.99548366340266525</v>
      </c>
      <c r="Z31" s="15">
        <v>0.88121642258703103</v>
      </c>
      <c r="AA31" s="15">
        <v>0.98160369998132091</v>
      </c>
    </row>
    <row r="32" spans="2:27" x14ac:dyDescent="0.25">
      <c r="B32" s="7" t="s">
        <v>58</v>
      </c>
      <c r="C32" s="15">
        <v>0.88416198020923342</v>
      </c>
      <c r="D32" s="15">
        <v>0.75416500543222564</v>
      </c>
      <c r="E32" s="12">
        <v>1</v>
      </c>
      <c r="F32" s="15">
        <v>0.69579999059179498</v>
      </c>
      <c r="G32" s="15">
        <v>-0.35170903028287093</v>
      </c>
      <c r="H32" s="15">
        <v>0.9593288045618652</v>
      </c>
      <c r="I32" s="15">
        <v>-0.91395657477353553</v>
      </c>
      <c r="J32" s="15">
        <v>-0.84995082107247433</v>
      </c>
      <c r="K32" s="15">
        <v>-0.34864272568996213</v>
      </c>
      <c r="L32" s="15">
        <v>-0.42136287318941751</v>
      </c>
      <c r="M32" s="15">
        <v>0.65820767848871187</v>
      </c>
      <c r="N32" s="15">
        <v>0.69045493596638219</v>
      </c>
      <c r="O32" s="15">
        <v>-0.84908478218326688</v>
      </c>
      <c r="P32" s="15">
        <v>-0.82445688791847693</v>
      </c>
      <c r="Q32" s="15">
        <v>0.97508135316734801</v>
      </c>
      <c r="R32" s="15">
        <v>0.91800065834903488</v>
      </c>
      <c r="S32" s="15">
        <v>-0.63252351487555913</v>
      </c>
      <c r="T32" s="15">
        <v>-0.92075580917804223</v>
      </c>
      <c r="U32" s="15">
        <v>0.62855385811481379</v>
      </c>
      <c r="V32" s="15">
        <v>0.73990612692204438</v>
      </c>
      <c r="W32" s="15">
        <v>0.82066544400331387</v>
      </c>
      <c r="X32" s="15">
        <v>-0.89044946530531777</v>
      </c>
      <c r="Y32" s="15">
        <v>-0.75582539226517564</v>
      </c>
      <c r="Z32" s="15">
        <v>0.95451477925069272</v>
      </c>
      <c r="AA32" s="15">
        <v>0.62641156843437196</v>
      </c>
    </row>
    <row r="33" spans="2:27" x14ac:dyDescent="0.25">
      <c r="B33" s="7" t="s">
        <v>59</v>
      </c>
      <c r="C33" s="15">
        <v>0.91945392176899721</v>
      </c>
      <c r="D33" s="15">
        <v>0.98650159540953686</v>
      </c>
      <c r="E33" s="15">
        <v>0.69579999059179498</v>
      </c>
      <c r="F33" s="12">
        <v>1</v>
      </c>
      <c r="G33" s="15">
        <v>-0.60647696154097519</v>
      </c>
      <c r="H33" s="15">
        <v>0.80559128405832148</v>
      </c>
      <c r="I33" s="15">
        <v>-0.72455882838417518</v>
      </c>
      <c r="J33" s="15">
        <v>-0.95723087801993845</v>
      </c>
      <c r="K33" s="15">
        <v>-0.9106293720364762</v>
      </c>
      <c r="L33" s="15">
        <v>-0.90924951677663024</v>
      </c>
      <c r="M33" s="15">
        <v>0.99092813686065262</v>
      </c>
      <c r="N33" s="15">
        <v>0.98029592638417151</v>
      </c>
      <c r="O33" s="15">
        <v>-0.33250766379441776</v>
      </c>
      <c r="P33" s="15">
        <v>-0.97452442091126101</v>
      </c>
      <c r="Q33" s="15">
        <v>0.62433394359345429</v>
      </c>
      <c r="R33" s="15">
        <v>0.91701623533207655</v>
      </c>
      <c r="S33" s="15">
        <v>-0.95290018372113761</v>
      </c>
      <c r="T33" s="15">
        <v>-0.55338520280392089</v>
      </c>
      <c r="U33" s="15">
        <v>0.97686257857596381</v>
      </c>
      <c r="V33" s="15">
        <v>0.9958307363023714</v>
      </c>
      <c r="W33" s="15">
        <v>0.96037940425620461</v>
      </c>
      <c r="X33" s="15">
        <v>-0.93052793566028735</v>
      </c>
      <c r="Y33" s="15">
        <v>-0.98829992798351285</v>
      </c>
      <c r="Z33" s="15">
        <v>0.83760696657609124</v>
      </c>
      <c r="AA33" s="15">
        <v>0.98942641217090843</v>
      </c>
    </row>
    <row r="34" spans="2:27" x14ac:dyDescent="0.25">
      <c r="B34" s="7" t="s">
        <v>60</v>
      </c>
      <c r="C34" s="15">
        <v>-0.55980845989329509</v>
      </c>
      <c r="D34" s="15">
        <v>-0.58319901313491607</v>
      </c>
      <c r="E34" s="15">
        <v>-0.35170903028287093</v>
      </c>
      <c r="F34" s="15">
        <v>-0.60647696154097519</v>
      </c>
      <c r="G34" s="12">
        <v>1</v>
      </c>
      <c r="H34" s="15">
        <v>-0.30315319985240424</v>
      </c>
      <c r="I34" s="15">
        <v>0.21926732247751449</v>
      </c>
      <c r="J34" s="15">
        <v>0.51150310732047122</v>
      </c>
      <c r="K34" s="15">
        <v>0.61528363355304461</v>
      </c>
      <c r="L34" s="15">
        <v>0.66438373753282665</v>
      </c>
      <c r="M34" s="15">
        <v>-0.56929185214192835</v>
      </c>
      <c r="N34" s="15">
        <v>-0.5243431336800678</v>
      </c>
      <c r="O34" s="15">
        <v>8.1145205688142097E-2</v>
      </c>
      <c r="P34" s="15">
        <v>0.5653984749228429</v>
      </c>
      <c r="Q34" s="15">
        <v>-0.23122471485500828</v>
      </c>
      <c r="R34" s="15">
        <v>-0.49235632403590146</v>
      </c>
      <c r="S34" s="15">
        <v>0.6674806450526044</v>
      </c>
      <c r="T34" s="15">
        <v>0.24689113023256182</v>
      </c>
      <c r="U34" s="15">
        <v>-0.67452253026281728</v>
      </c>
      <c r="V34" s="15">
        <v>-0.58087852514629079</v>
      </c>
      <c r="W34" s="15">
        <v>-0.43193531002565316</v>
      </c>
      <c r="X34" s="15">
        <v>0.45301692224255974</v>
      </c>
      <c r="Y34" s="15">
        <v>0.56091657799716776</v>
      </c>
      <c r="Z34" s="15">
        <v>-0.50797658205302132</v>
      </c>
      <c r="AA34" s="15">
        <v>-0.60455627473491635</v>
      </c>
    </row>
    <row r="35" spans="2:27" x14ac:dyDescent="0.25">
      <c r="B35" s="7" t="s">
        <v>61</v>
      </c>
      <c r="C35" s="15">
        <v>0.91525862852011353</v>
      </c>
      <c r="D35" s="15">
        <v>0.86089663291040974</v>
      </c>
      <c r="E35" s="15">
        <v>0.9593288045618652</v>
      </c>
      <c r="F35" s="15">
        <v>0.80559128405832148</v>
      </c>
      <c r="G35" s="15">
        <v>-0.30315319985240424</v>
      </c>
      <c r="H35" s="12">
        <v>1</v>
      </c>
      <c r="I35" s="15">
        <v>-0.9520799620251853</v>
      </c>
      <c r="J35" s="15">
        <v>-0.9176718632332711</v>
      </c>
      <c r="K35" s="15">
        <v>-0.51672651931315206</v>
      </c>
      <c r="L35" s="15">
        <v>-0.5626353012232389</v>
      </c>
      <c r="M35" s="15">
        <v>0.79333093745694283</v>
      </c>
      <c r="N35" s="15">
        <v>0.824989283506528</v>
      </c>
      <c r="O35" s="15">
        <v>-0.74235915420004528</v>
      </c>
      <c r="P35" s="15">
        <v>-0.90934846827177063</v>
      </c>
      <c r="Q35" s="15">
        <v>0.933937788787367</v>
      </c>
      <c r="R35" s="15">
        <v>0.96839533854335391</v>
      </c>
      <c r="S35" s="15">
        <v>-0.75188426447474099</v>
      </c>
      <c r="T35" s="15">
        <v>-0.89710825909749958</v>
      </c>
      <c r="U35" s="15">
        <v>0.74070519009972458</v>
      </c>
      <c r="V35" s="15">
        <v>0.84859952618123535</v>
      </c>
      <c r="W35" s="15">
        <v>0.92493263202826292</v>
      </c>
      <c r="X35" s="15">
        <v>-0.95763254064233605</v>
      </c>
      <c r="Y35" s="15">
        <v>-0.85861870506794413</v>
      </c>
      <c r="Z35" s="15">
        <v>0.94928542722075582</v>
      </c>
      <c r="AA35" s="15">
        <v>0.75978138160874675</v>
      </c>
    </row>
    <row r="36" spans="2:27" x14ac:dyDescent="0.25">
      <c r="B36" s="7" t="s">
        <v>62</v>
      </c>
      <c r="C36" s="15">
        <v>-0.7958152739503066</v>
      </c>
      <c r="D36" s="15">
        <v>-0.76746220731803705</v>
      </c>
      <c r="E36" s="15">
        <v>-0.91395657477353553</v>
      </c>
      <c r="F36" s="15">
        <v>-0.72455882838417518</v>
      </c>
      <c r="G36" s="15">
        <v>0.21926732247751449</v>
      </c>
      <c r="H36" s="15">
        <v>-0.9520799620251853</v>
      </c>
      <c r="I36" s="12">
        <v>1</v>
      </c>
      <c r="J36" s="15">
        <v>0.82224822127099928</v>
      </c>
      <c r="K36" s="15">
        <v>0.43781053449036839</v>
      </c>
      <c r="L36" s="15">
        <v>0.44270102663037025</v>
      </c>
      <c r="M36" s="15">
        <v>-0.7182821168094935</v>
      </c>
      <c r="N36" s="15">
        <v>-0.73607382729073956</v>
      </c>
      <c r="O36" s="15">
        <v>0.63471803995626019</v>
      </c>
      <c r="P36" s="15">
        <v>0.8408931578944111</v>
      </c>
      <c r="Q36" s="15">
        <v>-0.95072487583066589</v>
      </c>
      <c r="R36" s="15">
        <v>-0.89969046377303519</v>
      </c>
      <c r="S36" s="15">
        <v>0.66939848611453878</v>
      </c>
      <c r="T36" s="15">
        <v>0.93436439526896609</v>
      </c>
      <c r="U36" s="15">
        <v>-0.69055170539069022</v>
      </c>
      <c r="V36" s="15">
        <v>-0.77059227369554872</v>
      </c>
      <c r="W36" s="15">
        <v>-0.85798297816529345</v>
      </c>
      <c r="X36" s="15">
        <v>0.91789335556750329</v>
      </c>
      <c r="Y36" s="15">
        <v>0.75452280734087163</v>
      </c>
      <c r="Z36" s="15">
        <v>-0.84159429496185478</v>
      </c>
      <c r="AA36" s="15">
        <v>-0.66972291441456167</v>
      </c>
    </row>
    <row r="37" spans="2:27" x14ac:dyDescent="0.25">
      <c r="B37" s="7" t="s">
        <v>63</v>
      </c>
      <c r="C37" s="15">
        <v>-0.9860811184625724</v>
      </c>
      <c r="D37" s="15">
        <v>-0.97293233753280739</v>
      </c>
      <c r="E37" s="15">
        <v>-0.84995082107247433</v>
      </c>
      <c r="F37" s="15">
        <v>-0.95723087801993845</v>
      </c>
      <c r="G37" s="15">
        <v>0.51150310732047122</v>
      </c>
      <c r="H37" s="15">
        <v>-0.9176718632332711</v>
      </c>
      <c r="I37" s="15">
        <v>0.82224822127099928</v>
      </c>
      <c r="J37" s="12">
        <v>1</v>
      </c>
      <c r="K37" s="15">
        <v>0.76620009269139289</v>
      </c>
      <c r="L37" s="15">
        <v>0.80557112305883105</v>
      </c>
      <c r="M37" s="15">
        <v>-0.93695882885447435</v>
      </c>
      <c r="N37" s="15">
        <v>-0.95458440880478368</v>
      </c>
      <c r="O37" s="15">
        <v>0.56484838663993309</v>
      </c>
      <c r="P37" s="15">
        <v>0.97906999292914187</v>
      </c>
      <c r="Q37" s="15">
        <v>-0.78491897432767244</v>
      </c>
      <c r="R37" s="15">
        <v>-0.98034564367918886</v>
      </c>
      <c r="S37" s="15">
        <v>0.87370396306659281</v>
      </c>
      <c r="T37" s="15">
        <v>0.68983850271245717</v>
      </c>
      <c r="U37" s="15">
        <v>-0.90027577911711432</v>
      </c>
      <c r="V37" s="15">
        <v>-0.96892554775952511</v>
      </c>
      <c r="W37" s="15">
        <v>-0.98429714708536986</v>
      </c>
      <c r="X37" s="15">
        <v>0.97468159342219951</v>
      </c>
      <c r="Y37" s="15">
        <v>0.98331944574541963</v>
      </c>
      <c r="Z37" s="15">
        <v>-0.94438718360209783</v>
      </c>
      <c r="AA37" s="15">
        <v>-0.9253282336333476</v>
      </c>
    </row>
    <row r="38" spans="2:27" x14ac:dyDescent="0.25">
      <c r="B38" s="7" t="s">
        <v>64</v>
      </c>
      <c r="C38" s="15">
        <v>-0.69689124590956919</v>
      </c>
      <c r="D38" s="15">
        <v>-0.87197744398698129</v>
      </c>
      <c r="E38" s="15">
        <v>-0.34864272568996213</v>
      </c>
      <c r="F38" s="15">
        <v>-0.9106293720364762</v>
      </c>
      <c r="G38" s="15">
        <v>0.61528363355304461</v>
      </c>
      <c r="H38" s="15">
        <v>-0.51672651931315206</v>
      </c>
      <c r="I38" s="15">
        <v>0.43781053449036839</v>
      </c>
      <c r="J38" s="15">
        <v>0.76620009269139289</v>
      </c>
      <c r="K38" s="12">
        <v>1</v>
      </c>
      <c r="L38" s="15">
        <v>0.96712811141742305</v>
      </c>
      <c r="M38" s="15">
        <v>-0.92841520549760292</v>
      </c>
      <c r="N38" s="15">
        <v>-0.89737705782957278</v>
      </c>
      <c r="O38" s="15">
        <v>-6.3366602574235195E-2</v>
      </c>
      <c r="P38" s="15">
        <v>0.81460604295555927</v>
      </c>
      <c r="Q38" s="15">
        <v>-0.26963685096923984</v>
      </c>
      <c r="R38" s="15">
        <v>-0.68672558041329101</v>
      </c>
      <c r="S38" s="15">
        <v>0.90400759863620039</v>
      </c>
      <c r="T38" s="15">
        <v>0.22087515235052796</v>
      </c>
      <c r="U38" s="15">
        <v>-0.93588269382710165</v>
      </c>
      <c r="V38" s="15">
        <v>-0.88486907425585737</v>
      </c>
      <c r="W38" s="15">
        <v>-0.79191697824420881</v>
      </c>
      <c r="X38" s="15">
        <v>0.7151448684584617</v>
      </c>
      <c r="Y38" s="15">
        <v>0.86436418254941005</v>
      </c>
      <c r="Z38" s="15">
        <v>-0.55557178318775924</v>
      </c>
      <c r="AA38" s="15">
        <v>-0.94509436469198282</v>
      </c>
    </row>
    <row r="39" spans="2:27" x14ac:dyDescent="0.25">
      <c r="B39" s="7" t="s">
        <v>65</v>
      </c>
      <c r="C39" s="15">
        <v>-0.7641960071778956</v>
      </c>
      <c r="D39" s="15">
        <v>-0.89841240005296774</v>
      </c>
      <c r="E39" s="15">
        <v>-0.42136287318941751</v>
      </c>
      <c r="F39" s="15">
        <v>-0.90924951677663024</v>
      </c>
      <c r="G39" s="15">
        <v>0.66438373753282665</v>
      </c>
      <c r="H39" s="15">
        <v>-0.5626353012232389</v>
      </c>
      <c r="I39" s="15">
        <v>0.44270102663037025</v>
      </c>
      <c r="J39" s="15">
        <v>0.80557112305883105</v>
      </c>
      <c r="K39" s="15">
        <v>0.96712811141742305</v>
      </c>
      <c r="L39" s="12">
        <v>1</v>
      </c>
      <c r="M39" s="15">
        <v>-0.93064042576527173</v>
      </c>
      <c r="N39" s="15">
        <v>-0.91973601120418746</v>
      </c>
      <c r="O39" s="15">
        <v>4.1578022434728176E-2</v>
      </c>
      <c r="P39" s="15">
        <v>0.8351795871398906</v>
      </c>
      <c r="Q39" s="15">
        <v>-0.31800019915306993</v>
      </c>
      <c r="R39" s="15">
        <v>-0.73073511193425666</v>
      </c>
      <c r="S39" s="15">
        <v>0.90540285782663854</v>
      </c>
      <c r="T39" s="15">
        <v>0.26912342643695192</v>
      </c>
      <c r="U39" s="15">
        <v>-0.93269486906717669</v>
      </c>
      <c r="V39" s="15">
        <v>-0.88731662305476722</v>
      </c>
      <c r="W39" s="15">
        <v>-0.80968757431433769</v>
      </c>
      <c r="X39" s="15">
        <v>0.73342361409994972</v>
      </c>
      <c r="Y39" s="15">
        <v>0.89011140549809487</v>
      </c>
      <c r="Z39" s="15">
        <v>-0.63763058527212135</v>
      </c>
      <c r="AA39" s="15">
        <v>-0.95146156817527316</v>
      </c>
    </row>
    <row r="40" spans="2:27" x14ac:dyDescent="0.25">
      <c r="B40" s="7" t="s">
        <v>66</v>
      </c>
      <c r="C40" s="15">
        <v>0.8893052418336973</v>
      </c>
      <c r="D40" s="15">
        <v>0.98639801705962493</v>
      </c>
      <c r="E40" s="15">
        <v>0.65820767848871187</v>
      </c>
      <c r="F40" s="15">
        <v>0.99092813686065262</v>
      </c>
      <c r="G40" s="15">
        <v>-0.56929185214192835</v>
      </c>
      <c r="H40" s="15">
        <v>0.79333093745694283</v>
      </c>
      <c r="I40" s="15">
        <v>-0.7182821168094935</v>
      </c>
      <c r="J40" s="15">
        <v>-0.93695882885447435</v>
      </c>
      <c r="K40" s="15">
        <v>-0.92841520549760292</v>
      </c>
      <c r="L40" s="15">
        <v>-0.93064042576527173</v>
      </c>
      <c r="M40" s="12">
        <v>1</v>
      </c>
      <c r="N40" s="15">
        <v>0.99141838196504251</v>
      </c>
      <c r="O40" s="15">
        <v>-0.27352943180664002</v>
      </c>
      <c r="P40" s="15">
        <v>-0.96698161793830684</v>
      </c>
      <c r="Q40" s="15">
        <v>0.59035430178770654</v>
      </c>
      <c r="R40" s="15">
        <v>0.90087907068721873</v>
      </c>
      <c r="S40" s="15">
        <v>-0.9635041882158335</v>
      </c>
      <c r="T40" s="15">
        <v>-0.54506417441136246</v>
      </c>
      <c r="U40" s="15">
        <v>0.98106074561564682</v>
      </c>
      <c r="V40" s="15">
        <v>0.98950953080759108</v>
      </c>
      <c r="W40" s="15">
        <v>0.95757746219063467</v>
      </c>
      <c r="X40" s="15">
        <v>-0.91716096065841968</v>
      </c>
      <c r="Y40" s="15">
        <v>-0.9807933127484465</v>
      </c>
      <c r="Z40" s="15">
        <v>0.80226411801867825</v>
      </c>
      <c r="AA40" s="15">
        <v>0.99704672070506861</v>
      </c>
    </row>
    <row r="41" spans="2:27" x14ac:dyDescent="0.25">
      <c r="B41" s="7" t="s">
        <v>67</v>
      </c>
      <c r="C41" s="15">
        <v>0.91131311542265481</v>
      </c>
      <c r="D41" s="15">
        <v>0.99044385175307859</v>
      </c>
      <c r="E41" s="15">
        <v>0.69045493596638219</v>
      </c>
      <c r="F41" s="15">
        <v>0.98029592638417151</v>
      </c>
      <c r="G41" s="15">
        <v>-0.5243431336800678</v>
      </c>
      <c r="H41" s="15">
        <v>0.824989283506528</v>
      </c>
      <c r="I41" s="15">
        <v>-0.73607382729073956</v>
      </c>
      <c r="J41" s="15">
        <v>-0.95458440880478368</v>
      </c>
      <c r="K41" s="15">
        <v>-0.89737705782957278</v>
      </c>
      <c r="L41" s="15">
        <v>-0.91973601120418746</v>
      </c>
      <c r="M41" s="15">
        <v>0.99141838196504251</v>
      </c>
      <c r="N41" s="12">
        <v>1</v>
      </c>
      <c r="O41" s="15">
        <v>-0.33165470706514677</v>
      </c>
      <c r="P41" s="15">
        <v>-0.96691155040508781</v>
      </c>
      <c r="Q41" s="15">
        <v>0.62131420250029601</v>
      </c>
      <c r="R41" s="15">
        <v>0.91872736114538367</v>
      </c>
      <c r="S41" s="15">
        <v>-0.93610718865329978</v>
      </c>
      <c r="T41" s="15">
        <v>-0.5694200826303929</v>
      </c>
      <c r="U41" s="15">
        <v>0.95793706307210669</v>
      </c>
      <c r="V41" s="15">
        <v>0.9840588803851793</v>
      </c>
      <c r="W41" s="15">
        <v>0.97060783926533434</v>
      </c>
      <c r="X41" s="15">
        <v>-0.92560350031133476</v>
      </c>
      <c r="Y41" s="15">
        <v>-0.98785218402969788</v>
      </c>
      <c r="Z41" s="15">
        <v>0.82955936131625096</v>
      </c>
      <c r="AA41" s="15">
        <v>0.98579117146223816</v>
      </c>
    </row>
    <row r="42" spans="2:27" x14ac:dyDescent="0.25">
      <c r="B42" s="7" t="s">
        <v>68</v>
      </c>
      <c r="C42" s="15">
        <v>-0.6534165960729541</v>
      </c>
      <c r="D42" s="15">
        <v>-0.4074874245270661</v>
      </c>
      <c r="E42" s="15">
        <v>-0.84908478218326688</v>
      </c>
      <c r="F42" s="15">
        <v>-0.33250766379441776</v>
      </c>
      <c r="G42" s="15">
        <v>8.1145205688142097E-2</v>
      </c>
      <c r="H42" s="15">
        <v>-0.74235915420004528</v>
      </c>
      <c r="I42" s="15">
        <v>0.63471803995626019</v>
      </c>
      <c r="J42" s="15">
        <v>0.56484838663993309</v>
      </c>
      <c r="K42" s="15">
        <v>-6.3366602574235195E-2</v>
      </c>
      <c r="L42" s="15">
        <v>4.1578022434728176E-2</v>
      </c>
      <c r="M42" s="15">
        <v>-0.27352943180664002</v>
      </c>
      <c r="N42" s="15">
        <v>-0.33165470706514677</v>
      </c>
      <c r="O42" s="12">
        <v>1</v>
      </c>
      <c r="P42" s="15">
        <v>0.48094382803837971</v>
      </c>
      <c r="Q42" s="15">
        <v>-0.79634940371634977</v>
      </c>
      <c r="R42" s="15">
        <v>-0.63156210194947293</v>
      </c>
      <c r="S42" s="15">
        <v>0.26220513943591178</v>
      </c>
      <c r="T42" s="15">
        <v>0.74532839241844251</v>
      </c>
      <c r="U42" s="15">
        <v>-0.19538987772931735</v>
      </c>
      <c r="V42" s="15">
        <v>-0.38272534209327652</v>
      </c>
      <c r="W42" s="15">
        <v>-0.49618734574380946</v>
      </c>
      <c r="X42" s="15">
        <v>0.56819755082297507</v>
      </c>
      <c r="Y42" s="15">
        <v>0.43382056391437962</v>
      </c>
      <c r="Z42" s="15">
        <v>-0.77274139100525041</v>
      </c>
      <c r="AA42" s="15">
        <v>-0.24734095882796178</v>
      </c>
    </row>
    <row r="43" spans="2:27" x14ac:dyDescent="0.25">
      <c r="B43" s="7" t="s">
        <v>69</v>
      </c>
      <c r="C43" s="15">
        <v>-0.95545933224881319</v>
      </c>
      <c r="D43" s="15">
        <v>-0.98876112603163768</v>
      </c>
      <c r="E43" s="15">
        <v>-0.82445688791847693</v>
      </c>
      <c r="F43" s="15">
        <v>-0.97452442091126101</v>
      </c>
      <c r="G43" s="15">
        <v>0.5653984749228429</v>
      </c>
      <c r="H43" s="15">
        <v>-0.90934846827177063</v>
      </c>
      <c r="I43" s="15">
        <v>0.8408931578944111</v>
      </c>
      <c r="J43" s="15">
        <v>0.97906999292914187</v>
      </c>
      <c r="K43" s="15">
        <v>0.81460604295555927</v>
      </c>
      <c r="L43" s="15">
        <v>0.8351795871398906</v>
      </c>
      <c r="M43" s="15">
        <v>-0.96698161793830684</v>
      </c>
      <c r="N43" s="15">
        <v>-0.96691155040508781</v>
      </c>
      <c r="O43" s="15">
        <v>0.48094382803837971</v>
      </c>
      <c r="P43" s="12">
        <v>1</v>
      </c>
      <c r="Q43" s="15">
        <v>-0.76462023335237639</v>
      </c>
      <c r="R43" s="15">
        <v>-0.97865512713495995</v>
      </c>
      <c r="S43" s="15">
        <v>0.94158976233411984</v>
      </c>
      <c r="T43" s="15">
        <v>0.71755853156654426</v>
      </c>
      <c r="U43" s="15">
        <v>-0.949173647749187</v>
      </c>
      <c r="V43" s="15">
        <v>-0.98819995302316044</v>
      </c>
      <c r="W43" s="15">
        <v>-0.98503772068652007</v>
      </c>
      <c r="X43" s="15">
        <v>0.98191776266980868</v>
      </c>
      <c r="Y43" s="15">
        <v>0.98268650640827182</v>
      </c>
      <c r="Z43" s="15">
        <v>-0.91666241758853828</v>
      </c>
      <c r="AA43" s="15">
        <v>-0.95515182943658183</v>
      </c>
    </row>
    <row r="44" spans="2:27" x14ac:dyDescent="0.25">
      <c r="B44" s="7" t="s">
        <v>70</v>
      </c>
      <c r="C44" s="15">
        <v>0.79911260673970175</v>
      </c>
      <c r="D44" s="15">
        <v>0.67803432497020544</v>
      </c>
      <c r="E44" s="15">
        <v>0.97508135316734801</v>
      </c>
      <c r="F44" s="15">
        <v>0.62433394359345429</v>
      </c>
      <c r="G44" s="15">
        <v>-0.23122471485500828</v>
      </c>
      <c r="H44" s="15">
        <v>0.933937788787367</v>
      </c>
      <c r="I44" s="15">
        <v>-0.95072487583066589</v>
      </c>
      <c r="J44" s="15">
        <v>-0.78491897432767244</v>
      </c>
      <c r="K44" s="15">
        <v>-0.26963685096923984</v>
      </c>
      <c r="L44" s="15">
        <v>-0.31800019915306993</v>
      </c>
      <c r="M44" s="15">
        <v>0.59035430178770654</v>
      </c>
      <c r="N44" s="15">
        <v>0.62131420250029601</v>
      </c>
      <c r="O44" s="15">
        <v>-0.79634940371634977</v>
      </c>
      <c r="P44" s="15">
        <v>-0.76462023335237639</v>
      </c>
      <c r="Q44" s="12">
        <v>1</v>
      </c>
      <c r="R44" s="15">
        <v>0.86816640589144922</v>
      </c>
      <c r="S44" s="15">
        <v>-0.54108050613031489</v>
      </c>
      <c r="T44" s="15">
        <v>-0.93683237354367077</v>
      </c>
      <c r="U44" s="15">
        <v>0.56929670573887925</v>
      </c>
      <c r="V44" s="15">
        <v>0.67219011023563091</v>
      </c>
      <c r="W44" s="15">
        <v>0.7758730497333064</v>
      </c>
      <c r="X44" s="15">
        <v>-0.86093374977660342</v>
      </c>
      <c r="Y44" s="15">
        <v>-0.67656914308302385</v>
      </c>
      <c r="Z44" s="15">
        <v>0.8796987317463667</v>
      </c>
      <c r="AA44" s="15">
        <v>0.54647563325628068</v>
      </c>
    </row>
    <row r="45" spans="2:27" x14ac:dyDescent="0.25">
      <c r="B45" s="7" t="s">
        <v>71</v>
      </c>
      <c r="C45" s="15">
        <v>0.9735881821181771</v>
      </c>
      <c r="D45" s="15">
        <v>0.95143980413710905</v>
      </c>
      <c r="E45" s="15">
        <v>0.91800065834903488</v>
      </c>
      <c r="F45" s="15">
        <v>0.91701623533207655</v>
      </c>
      <c r="G45" s="15">
        <v>-0.49235632403590146</v>
      </c>
      <c r="H45" s="15">
        <v>0.96839533854335391</v>
      </c>
      <c r="I45" s="15">
        <v>-0.89969046377303519</v>
      </c>
      <c r="J45" s="15">
        <v>-0.98034564367918886</v>
      </c>
      <c r="K45" s="15">
        <v>-0.68672558041329101</v>
      </c>
      <c r="L45" s="15">
        <v>-0.73073511193425666</v>
      </c>
      <c r="M45" s="15">
        <v>0.90087907068721873</v>
      </c>
      <c r="N45" s="15">
        <v>0.91872736114538367</v>
      </c>
      <c r="O45" s="15">
        <v>-0.63156210194947293</v>
      </c>
      <c r="P45" s="15">
        <v>-0.97865512713495995</v>
      </c>
      <c r="Q45" s="15">
        <v>0.86816640589144922</v>
      </c>
      <c r="R45" s="12">
        <v>1</v>
      </c>
      <c r="S45" s="15">
        <v>-0.86290487776590419</v>
      </c>
      <c r="T45" s="15">
        <v>-0.81082977514000587</v>
      </c>
      <c r="U45" s="15">
        <v>0.87219955795061288</v>
      </c>
      <c r="V45" s="15">
        <v>0.94299377238688775</v>
      </c>
      <c r="W45" s="15">
        <v>0.97422298288167164</v>
      </c>
      <c r="X45" s="15">
        <v>-0.99045036586925461</v>
      </c>
      <c r="Y45" s="15">
        <v>-0.94929761399680523</v>
      </c>
      <c r="Z45" s="15">
        <v>0.96773197071292549</v>
      </c>
      <c r="AA45" s="15">
        <v>0.88099413581100239</v>
      </c>
    </row>
    <row r="46" spans="2:27" x14ac:dyDescent="0.25">
      <c r="B46" s="7" t="s">
        <v>72</v>
      </c>
      <c r="C46" s="15">
        <v>-0.84498943829752171</v>
      </c>
      <c r="D46" s="15">
        <v>-0.95307795263467288</v>
      </c>
      <c r="E46" s="15">
        <v>-0.63252351487555913</v>
      </c>
      <c r="F46" s="15">
        <v>-0.95290018372113761</v>
      </c>
      <c r="G46" s="15">
        <v>0.6674806450526044</v>
      </c>
      <c r="H46" s="15">
        <v>-0.75188426447474099</v>
      </c>
      <c r="I46" s="15">
        <v>0.66939848611453878</v>
      </c>
      <c r="J46" s="15">
        <v>0.87370396306659281</v>
      </c>
      <c r="K46" s="15">
        <v>0.90400759863620039</v>
      </c>
      <c r="L46" s="15">
        <v>0.90540285782663854</v>
      </c>
      <c r="M46" s="15">
        <v>-0.9635041882158335</v>
      </c>
      <c r="N46" s="15">
        <v>-0.93610718865329978</v>
      </c>
      <c r="O46" s="15">
        <v>0.26220513943591178</v>
      </c>
      <c r="P46" s="15">
        <v>0.94158976233411984</v>
      </c>
      <c r="Q46" s="15">
        <v>-0.54108050613031489</v>
      </c>
      <c r="R46" s="15">
        <v>-0.86290487776590419</v>
      </c>
      <c r="S46" s="12">
        <v>1</v>
      </c>
      <c r="T46" s="15">
        <v>0.55718466411668999</v>
      </c>
      <c r="U46" s="15">
        <v>-0.96388966697108136</v>
      </c>
      <c r="V46" s="15">
        <v>-0.9547635901748428</v>
      </c>
      <c r="W46" s="15">
        <v>-0.89434765167330577</v>
      </c>
      <c r="X46" s="15">
        <v>0.86872062254138116</v>
      </c>
      <c r="Y46" s="15">
        <v>0.9327663800391337</v>
      </c>
      <c r="Z46" s="15">
        <v>-0.78005257297060615</v>
      </c>
      <c r="AA46" s="15">
        <v>-0.9679660912207545</v>
      </c>
    </row>
    <row r="47" spans="2:27" x14ac:dyDescent="0.25">
      <c r="B47" s="7" t="s">
        <v>73</v>
      </c>
      <c r="C47" s="15">
        <v>-0.71207493570179525</v>
      </c>
      <c r="D47" s="15">
        <v>-0.62796416428834878</v>
      </c>
      <c r="E47" s="15">
        <v>-0.92075580917804223</v>
      </c>
      <c r="F47" s="15">
        <v>-0.55338520280392089</v>
      </c>
      <c r="G47" s="15">
        <v>0.24689113023256182</v>
      </c>
      <c r="H47" s="15">
        <v>-0.89710825909749958</v>
      </c>
      <c r="I47" s="15">
        <v>0.93436439526896609</v>
      </c>
      <c r="J47" s="15">
        <v>0.68983850271245717</v>
      </c>
      <c r="K47" s="15">
        <v>0.22087515235052796</v>
      </c>
      <c r="L47" s="15">
        <v>0.26912342643695192</v>
      </c>
      <c r="M47" s="15">
        <v>-0.54506417441136246</v>
      </c>
      <c r="N47" s="15">
        <v>-0.5694200826303929</v>
      </c>
      <c r="O47" s="15">
        <v>0.74532839241844251</v>
      </c>
      <c r="P47" s="15">
        <v>0.71755853156654426</v>
      </c>
      <c r="Q47" s="15">
        <v>-0.93683237354367077</v>
      </c>
      <c r="R47" s="15">
        <v>-0.81082977514000587</v>
      </c>
      <c r="S47" s="15">
        <v>0.55718466411668999</v>
      </c>
      <c r="T47" s="12">
        <v>1</v>
      </c>
      <c r="U47" s="15">
        <v>-0.52438177023984134</v>
      </c>
      <c r="V47" s="15">
        <v>-0.61384756237932248</v>
      </c>
      <c r="W47" s="15">
        <v>-0.70360680729534353</v>
      </c>
      <c r="X47" s="15">
        <v>0.79496336945709811</v>
      </c>
      <c r="Y47" s="15">
        <v>0.60379395880215481</v>
      </c>
      <c r="Z47" s="15">
        <v>-0.8112142831791872</v>
      </c>
      <c r="AA47" s="15">
        <v>-0.49709627865131367</v>
      </c>
    </row>
    <row r="48" spans="2:27" x14ac:dyDescent="0.25">
      <c r="B48" s="7" t="s">
        <v>74</v>
      </c>
      <c r="C48" s="15">
        <v>0.85391996100664636</v>
      </c>
      <c r="D48" s="15">
        <v>0.96335486830986983</v>
      </c>
      <c r="E48" s="15">
        <v>0.62855385811481379</v>
      </c>
      <c r="F48" s="15">
        <v>0.97686257857596381</v>
      </c>
      <c r="G48" s="15">
        <v>-0.67452253026281728</v>
      </c>
      <c r="H48" s="15">
        <v>0.74070519009972458</v>
      </c>
      <c r="I48" s="15">
        <v>-0.69055170539069022</v>
      </c>
      <c r="J48" s="15">
        <v>-0.90027577911711432</v>
      </c>
      <c r="K48" s="15">
        <v>-0.93588269382710165</v>
      </c>
      <c r="L48" s="15">
        <v>-0.93269486906717669</v>
      </c>
      <c r="M48" s="15">
        <v>0.98106074561564682</v>
      </c>
      <c r="N48" s="15">
        <v>0.95793706307210669</v>
      </c>
      <c r="O48" s="15">
        <v>-0.19538987772931735</v>
      </c>
      <c r="P48" s="15">
        <v>-0.949173647749187</v>
      </c>
      <c r="Q48" s="15">
        <v>0.56929670573887925</v>
      </c>
      <c r="R48" s="15">
        <v>0.87219955795061288</v>
      </c>
      <c r="S48" s="15">
        <v>-0.96388966697108136</v>
      </c>
      <c r="T48" s="15">
        <v>-0.52438177023984134</v>
      </c>
      <c r="U48" s="12">
        <v>1</v>
      </c>
      <c r="V48" s="15">
        <v>0.97039814527875823</v>
      </c>
      <c r="W48" s="15">
        <v>0.91563983310006214</v>
      </c>
      <c r="X48" s="15">
        <v>-0.89142687807539844</v>
      </c>
      <c r="Y48" s="15">
        <v>-0.94863522301364678</v>
      </c>
      <c r="Z48" s="15">
        <v>0.76831869327219005</v>
      </c>
      <c r="AA48" s="15">
        <v>0.98219845652497695</v>
      </c>
    </row>
    <row r="49" spans="2:27" x14ac:dyDescent="0.25">
      <c r="B49" s="7" t="s">
        <v>75</v>
      </c>
      <c r="C49" s="15">
        <v>0.9329186683667039</v>
      </c>
      <c r="D49" s="15">
        <v>0.99435951244911658</v>
      </c>
      <c r="E49" s="15">
        <v>0.73990612692204438</v>
      </c>
      <c r="F49" s="15">
        <v>0.9958307363023714</v>
      </c>
      <c r="G49" s="15">
        <v>-0.58087852514629079</v>
      </c>
      <c r="H49" s="15">
        <v>0.84859952618123535</v>
      </c>
      <c r="I49" s="15">
        <v>-0.77059227369554872</v>
      </c>
      <c r="J49" s="15">
        <v>-0.96892554775952511</v>
      </c>
      <c r="K49" s="15">
        <v>-0.88486907425585737</v>
      </c>
      <c r="L49" s="15">
        <v>-0.88731662305476722</v>
      </c>
      <c r="M49" s="15">
        <v>0.98950953080759108</v>
      </c>
      <c r="N49" s="15">
        <v>0.9840588803851793</v>
      </c>
      <c r="O49" s="15">
        <v>-0.38272534209327652</v>
      </c>
      <c r="P49" s="15">
        <v>-0.98819995302316044</v>
      </c>
      <c r="Q49" s="15">
        <v>0.67219011023563091</v>
      </c>
      <c r="R49" s="15">
        <v>0.94299377238688775</v>
      </c>
      <c r="S49" s="15">
        <v>-0.9547635901748428</v>
      </c>
      <c r="T49" s="15">
        <v>-0.61384756237932248</v>
      </c>
      <c r="U49" s="15">
        <v>0.97039814527875823</v>
      </c>
      <c r="V49" s="12">
        <v>1</v>
      </c>
      <c r="W49" s="15">
        <v>0.97615750974278415</v>
      </c>
      <c r="X49" s="15">
        <v>-0.95235701664038175</v>
      </c>
      <c r="Y49" s="15">
        <v>-0.99280324434411837</v>
      </c>
      <c r="Z49" s="15">
        <v>0.86414882988820607</v>
      </c>
      <c r="AA49" s="15">
        <v>0.98354351085124381</v>
      </c>
    </row>
    <row r="50" spans="2:27" x14ac:dyDescent="0.25">
      <c r="B50" s="7" t="s">
        <v>76</v>
      </c>
      <c r="C50" s="15">
        <v>0.94762749179308081</v>
      </c>
      <c r="D50" s="15">
        <v>0.97721866992144635</v>
      </c>
      <c r="E50" s="15">
        <v>0.82066544400331387</v>
      </c>
      <c r="F50" s="15">
        <v>0.96037940425620461</v>
      </c>
      <c r="G50" s="15">
        <v>-0.43193531002565316</v>
      </c>
      <c r="H50" s="15">
        <v>0.92493263202826292</v>
      </c>
      <c r="I50" s="15">
        <v>-0.85798297816529345</v>
      </c>
      <c r="J50" s="15">
        <v>-0.98429714708536986</v>
      </c>
      <c r="K50" s="15">
        <v>-0.79191697824420881</v>
      </c>
      <c r="L50" s="15">
        <v>-0.80968757431433769</v>
      </c>
      <c r="M50" s="15">
        <v>0.95757746219063467</v>
      </c>
      <c r="N50" s="15">
        <v>0.97060783926533434</v>
      </c>
      <c r="O50" s="15">
        <v>-0.49618734574380946</v>
      </c>
      <c r="P50" s="15">
        <v>-0.98503772068652007</v>
      </c>
      <c r="Q50" s="15">
        <v>0.7758730497333064</v>
      </c>
      <c r="R50" s="15">
        <v>0.97422298288167164</v>
      </c>
      <c r="S50" s="15">
        <v>-0.89434765167330577</v>
      </c>
      <c r="T50" s="15">
        <v>-0.70360680729534353</v>
      </c>
      <c r="U50" s="15">
        <v>0.91563983310006214</v>
      </c>
      <c r="V50" s="15">
        <v>0.97615750974278415</v>
      </c>
      <c r="W50" s="12">
        <v>1</v>
      </c>
      <c r="X50" s="15">
        <v>-0.98453418304501117</v>
      </c>
      <c r="Y50" s="15">
        <v>-0.97951052607686395</v>
      </c>
      <c r="Z50" s="15">
        <v>0.90346658406800773</v>
      </c>
      <c r="AA50" s="15">
        <v>0.93971698982447582</v>
      </c>
    </row>
    <row r="51" spans="2:27" x14ac:dyDescent="0.25">
      <c r="B51" s="7" t="s">
        <v>77</v>
      </c>
      <c r="C51" s="15">
        <v>-0.94972516825305275</v>
      </c>
      <c r="D51" s="15">
        <v>-0.95023259917487113</v>
      </c>
      <c r="E51" s="15">
        <v>-0.89044946530531777</v>
      </c>
      <c r="F51" s="15">
        <v>-0.93052793566028735</v>
      </c>
      <c r="G51" s="15">
        <v>0.45301692224255974</v>
      </c>
      <c r="H51" s="15">
        <v>-0.95763254064233605</v>
      </c>
      <c r="I51" s="15">
        <v>0.91789335556750329</v>
      </c>
      <c r="J51" s="15">
        <v>0.97468159342219951</v>
      </c>
      <c r="K51" s="15">
        <v>0.7151448684584617</v>
      </c>
      <c r="L51" s="15">
        <v>0.73342361409994972</v>
      </c>
      <c r="M51" s="15">
        <v>-0.91716096065841968</v>
      </c>
      <c r="N51" s="15">
        <v>-0.92560350031133476</v>
      </c>
      <c r="O51" s="15">
        <v>0.56819755082297507</v>
      </c>
      <c r="P51" s="15">
        <v>0.98191776266980868</v>
      </c>
      <c r="Q51" s="15">
        <v>-0.86093374977660342</v>
      </c>
      <c r="R51" s="15">
        <v>-0.99045036586925461</v>
      </c>
      <c r="S51" s="15">
        <v>0.86872062254138116</v>
      </c>
      <c r="T51" s="15">
        <v>0.79496336945709811</v>
      </c>
      <c r="U51" s="15">
        <v>-0.89142687807539844</v>
      </c>
      <c r="V51" s="15">
        <v>-0.95235701664038175</v>
      </c>
      <c r="W51" s="15">
        <v>-0.98453418304501117</v>
      </c>
      <c r="X51" s="12">
        <v>1</v>
      </c>
      <c r="Y51" s="15">
        <v>0.94839364976926155</v>
      </c>
      <c r="Z51" s="15">
        <v>-0.93449300340030528</v>
      </c>
      <c r="AA51" s="15">
        <v>-0.89364485813142192</v>
      </c>
    </row>
    <row r="52" spans="2:27" x14ac:dyDescent="0.25">
      <c r="B52" s="7" t="s">
        <v>78</v>
      </c>
      <c r="C52" s="15">
        <v>-0.95668314647645669</v>
      </c>
      <c r="D52" s="15">
        <v>-0.99548366340266525</v>
      </c>
      <c r="E52" s="15">
        <v>-0.75582539226517564</v>
      </c>
      <c r="F52" s="15">
        <v>-0.98829992798351285</v>
      </c>
      <c r="G52" s="15">
        <v>0.56091657799716776</v>
      </c>
      <c r="H52" s="15">
        <v>-0.85861870506794413</v>
      </c>
      <c r="I52" s="15">
        <v>0.75452280734087163</v>
      </c>
      <c r="J52" s="15">
        <v>0.98331944574541963</v>
      </c>
      <c r="K52" s="15">
        <v>0.86436418254941005</v>
      </c>
      <c r="L52" s="15">
        <v>0.89011140549809487</v>
      </c>
      <c r="M52" s="15">
        <v>-0.9807933127484465</v>
      </c>
      <c r="N52" s="15">
        <v>-0.98785218402969788</v>
      </c>
      <c r="O52" s="15">
        <v>0.43382056391437962</v>
      </c>
      <c r="P52" s="15">
        <v>0.98268650640827182</v>
      </c>
      <c r="Q52" s="15">
        <v>-0.67656914308302385</v>
      </c>
      <c r="R52" s="15">
        <v>-0.94929761399680523</v>
      </c>
      <c r="S52" s="15">
        <v>0.9327663800391337</v>
      </c>
      <c r="T52" s="15">
        <v>0.60379395880215481</v>
      </c>
      <c r="U52" s="15">
        <v>-0.94863522301364678</v>
      </c>
      <c r="V52" s="15">
        <v>-0.99280324434411837</v>
      </c>
      <c r="W52" s="15">
        <v>-0.97951052607686395</v>
      </c>
      <c r="X52" s="15">
        <v>0.94839364976926155</v>
      </c>
      <c r="Y52" s="12">
        <v>1</v>
      </c>
      <c r="Z52" s="15">
        <v>-0.88834086755606101</v>
      </c>
      <c r="AA52" s="15">
        <v>-0.97669175109235462</v>
      </c>
    </row>
    <row r="53" spans="2:27" x14ac:dyDescent="0.25">
      <c r="B53" s="7" t="s">
        <v>79</v>
      </c>
      <c r="C53" s="15">
        <v>0.97702653078183943</v>
      </c>
      <c r="D53" s="15">
        <v>0.88121642258703103</v>
      </c>
      <c r="E53" s="15">
        <v>0.95451477925069272</v>
      </c>
      <c r="F53" s="15">
        <v>0.83760696657609124</v>
      </c>
      <c r="G53" s="15">
        <v>-0.50797658205302132</v>
      </c>
      <c r="H53" s="15">
        <v>0.94928542722075582</v>
      </c>
      <c r="I53" s="15">
        <v>-0.84159429496185478</v>
      </c>
      <c r="J53" s="15">
        <v>-0.94438718360209783</v>
      </c>
      <c r="K53" s="15">
        <v>-0.55557178318775924</v>
      </c>
      <c r="L53" s="15">
        <v>-0.63763058527212135</v>
      </c>
      <c r="M53" s="15">
        <v>0.80226411801867825</v>
      </c>
      <c r="N53" s="15">
        <v>0.82955936131625096</v>
      </c>
      <c r="O53" s="15">
        <v>-0.77274139100525041</v>
      </c>
      <c r="P53" s="15">
        <v>-0.91666241758853828</v>
      </c>
      <c r="Q53" s="15">
        <v>0.8796987317463667</v>
      </c>
      <c r="R53" s="15">
        <v>0.96773197071292549</v>
      </c>
      <c r="S53" s="15">
        <v>-0.78005257297060615</v>
      </c>
      <c r="T53" s="15">
        <v>-0.8112142831791872</v>
      </c>
      <c r="U53" s="15">
        <v>0.76831869327219005</v>
      </c>
      <c r="V53" s="15">
        <v>0.86414882988820607</v>
      </c>
      <c r="W53" s="15">
        <v>0.90346658406800773</v>
      </c>
      <c r="X53" s="15">
        <v>-0.93449300340030528</v>
      </c>
      <c r="Y53" s="15">
        <v>-0.88834086755606101</v>
      </c>
      <c r="Z53" s="12">
        <v>1</v>
      </c>
      <c r="AA53" s="15">
        <v>0.78813126921645027</v>
      </c>
    </row>
    <row r="54" spans="2:27" ht="15.75" thickBot="1" x14ac:dyDescent="0.3">
      <c r="B54" s="10" t="s">
        <v>80</v>
      </c>
      <c r="C54" s="16">
        <v>0.88155126826433128</v>
      </c>
      <c r="D54" s="16">
        <v>0.98160369998132091</v>
      </c>
      <c r="E54" s="16">
        <v>0.62641156843437196</v>
      </c>
      <c r="F54" s="16">
        <v>0.98942641217090843</v>
      </c>
      <c r="G54" s="16">
        <v>-0.60455627473491635</v>
      </c>
      <c r="H54" s="16">
        <v>0.75978138160874675</v>
      </c>
      <c r="I54" s="16">
        <v>-0.66972291441456167</v>
      </c>
      <c r="J54" s="16">
        <v>-0.9253282336333476</v>
      </c>
      <c r="K54" s="16">
        <v>-0.94509436469198282</v>
      </c>
      <c r="L54" s="16">
        <v>-0.95146156817527316</v>
      </c>
      <c r="M54" s="16">
        <v>0.99704672070506861</v>
      </c>
      <c r="N54" s="16">
        <v>0.98579117146223816</v>
      </c>
      <c r="O54" s="16">
        <v>-0.24734095882796178</v>
      </c>
      <c r="P54" s="16">
        <v>-0.95515182943658183</v>
      </c>
      <c r="Q54" s="16">
        <v>0.54647563325628068</v>
      </c>
      <c r="R54" s="16">
        <v>0.88099413581100239</v>
      </c>
      <c r="S54" s="16">
        <v>-0.9679660912207545</v>
      </c>
      <c r="T54" s="16">
        <v>-0.49709627865131367</v>
      </c>
      <c r="U54" s="16">
        <v>0.98219845652497695</v>
      </c>
      <c r="V54" s="16">
        <v>0.98354351085124381</v>
      </c>
      <c r="W54" s="16">
        <v>0.93971698982447582</v>
      </c>
      <c r="X54" s="16">
        <v>-0.89364485813142192</v>
      </c>
      <c r="Y54" s="16">
        <v>-0.97669175109235462</v>
      </c>
      <c r="Z54" s="16">
        <v>0.78813126921645027</v>
      </c>
      <c r="AA54" s="13">
        <v>1</v>
      </c>
    </row>
    <row r="57" spans="2:27" x14ac:dyDescent="0.25">
      <c r="B57" t="s">
        <v>160</v>
      </c>
    </row>
    <row r="58" spans="2:27" ht="15.75" thickBot="1" x14ac:dyDescent="0.3"/>
    <row r="59" spans="2:27" x14ac:dyDescent="0.25">
      <c r="B59" s="8" t="s">
        <v>161</v>
      </c>
      <c r="C59" s="8" t="s">
        <v>162</v>
      </c>
      <c r="D59" s="8" t="s">
        <v>163</v>
      </c>
      <c r="E59" s="8" t="s">
        <v>164</v>
      </c>
      <c r="F59" s="8" t="s">
        <v>165</v>
      </c>
      <c r="G59" s="8" t="s">
        <v>166</v>
      </c>
    </row>
    <row r="60" spans="2:27" x14ac:dyDescent="0.25">
      <c r="B60" s="9">
        <v>49</v>
      </c>
      <c r="C60" s="28">
        <v>-0.78060360741320256</v>
      </c>
      <c r="D60" s="31">
        <v>25</v>
      </c>
      <c r="E60" s="31">
        <v>25</v>
      </c>
      <c r="F60" s="31">
        <v>48</v>
      </c>
      <c r="G60" s="31">
        <v>45</v>
      </c>
    </row>
    <row r="61" spans="2:27" x14ac:dyDescent="0.25">
      <c r="B61" s="7">
        <v>48</v>
      </c>
      <c r="C61" s="29">
        <v>0.48226398924424074</v>
      </c>
      <c r="D61" s="32">
        <v>11</v>
      </c>
      <c r="E61" s="32">
        <v>11</v>
      </c>
      <c r="F61" s="32">
        <v>46</v>
      </c>
      <c r="G61" s="32">
        <v>47</v>
      </c>
    </row>
    <row r="62" spans="2:27" x14ac:dyDescent="0.25">
      <c r="B62" s="7">
        <v>47</v>
      </c>
      <c r="C62" s="29">
        <v>0.57685472837450247</v>
      </c>
      <c r="D62" s="32">
        <v>8</v>
      </c>
      <c r="E62" s="32">
        <v>8</v>
      </c>
      <c r="F62" s="32">
        <v>5</v>
      </c>
      <c r="G62" s="32">
        <v>44</v>
      </c>
    </row>
    <row r="63" spans="2:27" x14ac:dyDescent="0.25">
      <c r="B63" s="7">
        <v>46</v>
      </c>
      <c r="C63" s="29">
        <v>0.69002321618735141</v>
      </c>
      <c r="D63" s="32">
        <v>3</v>
      </c>
      <c r="E63" s="32">
        <v>3</v>
      </c>
      <c r="F63" s="32">
        <v>13</v>
      </c>
      <c r="G63" s="32">
        <v>41</v>
      </c>
    </row>
    <row r="64" spans="2:27" x14ac:dyDescent="0.25">
      <c r="B64" s="7">
        <v>45</v>
      </c>
      <c r="C64" s="29">
        <v>0.76931691830576643</v>
      </c>
      <c r="D64" s="32">
        <v>14</v>
      </c>
      <c r="E64" s="32">
        <v>14</v>
      </c>
      <c r="F64" s="32">
        <v>40</v>
      </c>
      <c r="G64" s="32">
        <v>43</v>
      </c>
    </row>
    <row r="65" spans="2:24" x14ac:dyDescent="0.25">
      <c r="B65" s="7">
        <v>44</v>
      </c>
      <c r="C65" s="29">
        <v>0.83678180370273481</v>
      </c>
      <c r="D65" s="32">
        <v>7</v>
      </c>
      <c r="E65" s="32">
        <v>7</v>
      </c>
      <c r="F65" s="32">
        <v>42</v>
      </c>
      <c r="G65" s="32">
        <v>37</v>
      </c>
    </row>
    <row r="66" spans="2:24" x14ac:dyDescent="0.25">
      <c r="B66" s="7">
        <v>43</v>
      </c>
      <c r="C66" s="29">
        <v>0.89948303060524737</v>
      </c>
      <c r="D66" s="32">
        <v>11</v>
      </c>
      <c r="E66" s="32">
        <v>11</v>
      </c>
      <c r="F66" s="32">
        <v>39</v>
      </c>
      <c r="G66" s="32">
        <v>36</v>
      </c>
    </row>
    <row r="67" spans="2:24" x14ac:dyDescent="0.25">
      <c r="B67" s="7">
        <v>42</v>
      </c>
      <c r="C67" s="29">
        <v>0.90470522823141941</v>
      </c>
      <c r="D67" s="32">
        <v>3</v>
      </c>
      <c r="E67" s="32">
        <v>3</v>
      </c>
      <c r="F67" s="32">
        <v>38</v>
      </c>
      <c r="G67" s="32">
        <v>17</v>
      </c>
    </row>
    <row r="68" spans="2:24" x14ac:dyDescent="0.25">
      <c r="B68" s="7">
        <v>41</v>
      </c>
      <c r="C68" s="29">
        <v>0.93436439526896609</v>
      </c>
      <c r="D68" s="32">
        <v>2</v>
      </c>
      <c r="E68" s="32">
        <v>2</v>
      </c>
      <c r="F68" s="32">
        <v>7</v>
      </c>
      <c r="G68" s="32">
        <v>18</v>
      </c>
    </row>
    <row r="69" spans="2:24" x14ac:dyDescent="0.25">
      <c r="B69" s="7">
        <v>40</v>
      </c>
      <c r="C69" s="29">
        <v>0.94663329667461604</v>
      </c>
      <c r="D69" s="32">
        <v>3</v>
      </c>
      <c r="E69" s="32">
        <v>3</v>
      </c>
      <c r="F69" s="32">
        <v>6</v>
      </c>
      <c r="G69" s="32">
        <v>34</v>
      </c>
    </row>
    <row r="70" spans="2:24" x14ac:dyDescent="0.25">
      <c r="B70" s="7">
        <v>39</v>
      </c>
      <c r="C70" s="29">
        <v>0.94810355717304784</v>
      </c>
      <c r="D70" s="32">
        <v>4</v>
      </c>
      <c r="E70" s="32">
        <v>4</v>
      </c>
      <c r="F70" s="32">
        <v>35</v>
      </c>
      <c r="G70" s="32">
        <v>33</v>
      </c>
    </row>
    <row r="71" spans="2:24" x14ac:dyDescent="0.25">
      <c r="B71" s="7">
        <v>38</v>
      </c>
      <c r="C71" s="29">
        <v>0.96712811141742305</v>
      </c>
      <c r="D71" s="32">
        <v>2</v>
      </c>
      <c r="E71" s="32">
        <v>2</v>
      </c>
      <c r="F71" s="32">
        <v>9</v>
      </c>
      <c r="G71" s="32">
        <v>10</v>
      </c>
    </row>
    <row r="72" spans="2:24" x14ac:dyDescent="0.25">
      <c r="B72" s="7">
        <v>37</v>
      </c>
      <c r="C72" s="29">
        <v>0.97120793563221874</v>
      </c>
      <c r="D72" s="32">
        <v>4</v>
      </c>
      <c r="E72" s="32">
        <v>4</v>
      </c>
      <c r="F72" s="32">
        <v>32</v>
      </c>
      <c r="G72" s="32">
        <v>31</v>
      </c>
    </row>
    <row r="73" spans="2:24" x14ac:dyDescent="0.25">
      <c r="B73" s="7">
        <v>36</v>
      </c>
      <c r="C73" s="29">
        <v>0.97196864289622042</v>
      </c>
      <c r="D73" s="32">
        <v>7</v>
      </c>
      <c r="E73" s="32">
        <v>7</v>
      </c>
      <c r="F73" s="32">
        <v>19</v>
      </c>
      <c r="G73" s="32">
        <v>30</v>
      </c>
    </row>
    <row r="74" spans="2:24" x14ac:dyDescent="0.25">
      <c r="B74" s="7">
        <v>35</v>
      </c>
      <c r="C74" s="29">
        <v>0.97422298288167164</v>
      </c>
      <c r="D74" s="32">
        <v>2</v>
      </c>
      <c r="E74" s="32">
        <v>2</v>
      </c>
      <c r="F74" s="32">
        <v>16</v>
      </c>
      <c r="G74" s="32">
        <v>21</v>
      </c>
    </row>
    <row r="75" spans="2:24" x14ac:dyDescent="0.25">
      <c r="B75" s="7">
        <v>34</v>
      </c>
      <c r="C75" s="29">
        <v>0.97508135316734801</v>
      </c>
      <c r="D75" s="32">
        <v>2</v>
      </c>
      <c r="E75" s="32">
        <v>2</v>
      </c>
      <c r="F75" s="32">
        <v>3</v>
      </c>
      <c r="G75" s="32">
        <v>15</v>
      </c>
    </row>
    <row r="76" spans="2:24" x14ac:dyDescent="0.25">
      <c r="B76" s="7">
        <v>33</v>
      </c>
      <c r="C76" s="29">
        <v>0.97702653078183943</v>
      </c>
      <c r="D76" s="32">
        <v>2</v>
      </c>
      <c r="E76" s="32">
        <v>2</v>
      </c>
      <c r="F76" s="32">
        <v>1</v>
      </c>
      <c r="G76" s="32">
        <v>24</v>
      </c>
    </row>
    <row r="77" spans="2:24" ht="15.75" x14ac:dyDescent="0.25">
      <c r="B77" s="7">
        <v>32</v>
      </c>
      <c r="C77" s="29">
        <v>0.98191776266980868</v>
      </c>
      <c r="D77" s="32">
        <v>2</v>
      </c>
      <c r="E77" s="32">
        <v>2</v>
      </c>
      <c r="F77" s="32">
        <v>14</v>
      </c>
      <c r="G77" s="32">
        <v>22</v>
      </c>
      <c r="M77" s="9" t="s">
        <v>56</v>
      </c>
      <c r="N77" s="3" t="s">
        <v>12</v>
      </c>
    </row>
    <row r="78" spans="2:24" ht="15.75" x14ac:dyDescent="0.25">
      <c r="B78" s="7">
        <v>31</v>
      </c>
      <c r="C78" s="29">
        <v>0.98331944574541963</v>
      </c>
      <c r="D78" s="32">
        <v>2</v>
      </c>
      <c r="E78" s="32">
        <v>2</v>
      </c>
      <c r="F78" s="32">
        <v>8</v>
      </c>
      <c r="G78" s="32">
        <v>23</v>
      </c>
      <c r="M78" s="7" t="s">
        <v>57</v>
      </c>
      <c r="N78" s="3" t="s">
        <v>24</v>
      </c>
    </row>
    <row r="79" spans="2:24" ht="15.75" x14ac:dyDescent="0.25">
      <c r="B79" s="7">
        <v>30</v>
      </c>
      <c r="C79" s="29">
        <v>0.98630339813702883</v>
      </c>
      <c r="D79" s="32">
        <v>6</v>
      </c>
      <c r="E79" s="32">
        <v>6</v>
      </c>
      <c r="F79" s="32">
        <v>28</v>
      </c>
      <c r="G79" s="32">
        <v>29</v>
      </c>
      <c r="M79" s="7" t="s">
        <v>58</v>
      </c>
      <c r="N79" s="3" t="s">
        <v>13</v>
      </c>
      <c r="Q79" s="45" t="s">
        <v>12</v>
      </c>
      <c r="R79" s="57" t="s">
        <v>56</v>
      </c>
      <c r="T79" s="55" t="s">
        <v>14</v>
      </c>
      <c r="U79" s="57" t="s">
        <v>60</v>
      </c>
      <c r="W79" s="58" t="s">
        <v>16</v>
      </c>
      <c r="X79" s="57" t="s">
        <v>62</v>
      </c>
    </row>
    <row r="80" spans="2:24" ht="15.75" x14ac:dyDescent="0.25">
      <c r="B80" s="7">
        <v>29</v>
      </c>
      <c r="C80" s="29">
        <v>0.98835189767259901</v>
      </c>
      <c r="D80" s="32">
        <v>4</v>
      </c>
      <c r="E80" s="32">
        <v>4</v>
      </c>
      <c r="F80" s="32">
        <v>27</v>
      </c>
      <c r="G80" s="32">
        <v>26</v>
      </c>
      <c r="M80" s="7" t="s">
        <v>59</v>
      </c>
      <c r="N80" s="3" t="s">
        <v>25</v>
      </c>
      <c r="Q80" s="45" t="s">
        <v>24</v>
      </c>
      <c r="R80" s="57" t="s">
        <v>57</v>
      </c>
      <c r="T80" s="55" t="s">
        <v>17</v>
      </c>
      <c r="U80" s="57" t="s">
        <v>63</v>
      </c>
      <c r="W80" s="58" t="s">
        <v>28</v>
      </c>
      <c r="X80" s="57" t="s">
        <v>68</v>
      </c>
    </row>
    <row r="81" spans="2:24" ht="15.75" x14ac:dyDescent="0.25">
      <c r="B81" s="7">
        <v>28</v>
      </c>
      <c r="C81" s="29">
        <v>0.99044385175307859</v>
      </c>
      <c r="D81" s="32">
        <v>2</v>
      </c>
      <c r="E81" s="32">
        <v>2</v>
      </c>
      <c r="F81" s="32">
        <v>2</v>
      </c>
      <c r="G81" s="32">
        <v>12</v>
      </c>
      <c r="M81" s="7" t="s">
        <v>60</v>
      </c>
      <c r="N81" s="3" t="s">
        <v>14</v>
      </c>
      <c r="Q81" s="45" t="s">
        <v>13</v>
      </c>
      <c r="R81" s="57" t="s">
        <v>58</v>
      </c>
      <c r="T81" s="55" t="s">
        <v>34</v>
      </c>
      <c r="U81" s="57" t="s">
        <v>64</v>
      </c>
      <c r="W81" s="58" t="s">
        <v>21</v>
      </c>
      <c r="X81" s="57" t="s">
        <v>73</v>
      </c>
    </row>
    <row r="82" spans="2:24" ht="15.75" x14ac:dyDescent="0.25">
      <c r="B82" s="7">
        <v>27</v>
      </c>
      <c r="C82" s="29">
        <v>0.9958307363023714</v>
      </c>
      <c r="D82" s="32">
        <v>2</v>
      </c>
      <c r="E82" s="32">
        <v>2</v>
      </c>
      <c r="F82" s="32">
        <v>4</v>
      </c>
      <c r="G82" s="32">
        <v>20</v>
      </c>
      <c r="M82" s="7" t="s">
        <v>61</v>
      </c>
      <c r="N82" s="3" t="s">
        <v>15</v>
      </c>
      <c r="Q82" s="45" t="s">
        <v>25</v>
      </c>
      <c r="R82" s="57" t="s">
        <v>59</v>
      </c>
      <c r="T82" s="55" t="s">
        <v>35</v>
      </c>
      <c r="U82" s="57" t="s">
        <v>65</v>
      </c>
    </row>
    <row r="83" spans="2:24" ht="16.5" thickBot="1" x14ac:dyDescent="0.3">
      <c r="B83" s="10">
        <v>26</v>
      </c>
      <c r="C83" s="30">
        <v>0.99704672070506861</v>
      </c>
      <c r="D83" s="33">
        <v>2</v>
      </c>
      <c r="E83" s="33">
        <v>2</v>
      </c>
      <c r="F83" s="33">
        <v>11</v>
      </c>
      <c r="G83" s="33">
        <v>25</v>
      </c>
      <c r="M83" s="7" t="s">
        <v>62</v>
      </c>
      <c r="N83" s="3" t="s">
        <v>16</v>
      </c>
      <c r="Q83" s="45" t="s">
        <v>15</v>
      </c>
      <c r="R83" s="57" t="s">
        <v>61</v>
      </c>
      <c r="T83" s="55" t="s">
        <v>37</v>
      </c>
      <c r="U83" s="57" t="s">
        <v>69</v>
      </c>
    </row>
    <row r="84" spans="2:24" ht="15.75" x14ac:dyDescent="0.25">
      <c r="M84" s="7" t="s">
        <v>63</v>
      </c>
      <c r="N84" s="3" t="s">
        <v>17</v>
      </c>
      <c r="Q84" s="45" t="s">
        <v>26</v>
      </c>
      <c r="R84" s="57" t="s">
        <v>66</v>
      </c>
      <c r="T84" s="55" t="s">
        <v>20</v>
      </c>
      <c r="U84" s="57" t="s">
        <v>72</v>
      </c>
    </row>
    <row r="85" spans="2:24" ht="15.75" x14ac:dyDescent="0.25">
      <c r="M85" s="7" t="s">
        <v>64</v>
      </c>
      <c r="N85" s="3" t="s">
        <v>34</v>
      </c>
      <c r="Q85" s="45" t="s">
        <v>27</v>
      </c>
      <c r="R85" s="57" t="s">
        <v>67</v>
      </c>
      <c r="T85" s="55" t="s">
        <v>38</v>
      </c>
      <c r="U85" s="57" t="s">
        <v>77</v>
      </c>
    </row>
    <row r="86" spans="2:24" ht="15.75" x14ac:dyDescent="0.25">
      <c r="M86" s="7" t="s">
        <v>65</v>
      </c>
      <c r="N86" s="3" t="s">
        <v>35</v>
      </c>
      <c r="Q86" s="45" t="s">
        <v>18</v>
      </c>
      <c r="R86" s="57" t="s">
        <v>70</v>
      </c>
      <c r="T86" s="55" t="s">
        <v>36</v>
      </c>
      <c r="U86" s="57" t="s">
        <v>78</v>
      </c>
    </row>
    <row r="87" spans="2:24" ht="15.75" x14ac:dyDescent="0.25">
      <c r="M87" s="7" t="s">
        <v>66</v>
      </c>
      <c r="N87" s="3" t="s">
        <v>26</v>
      </c>
      <c r="Q87" s="45" t="s">
        <v>19</v>
      </c>
      <c r="R87" s="57" t="s">
        <v>71</v>
      </c>
      <c r="T87" s="32"/>
      <c r="U87" s="32"/>
    </row>
    <row r="88" spans="2:24" ht="15.75" x14ac:dyDescent="0.25">
      <c r="M88" s="7" t="s">
        <v>67</v>
      </c>
      <c r="N88" s="3" t="s">
        <v>27</v>
      </c>
      <c r="Q88" s="45" t="s">
        <v>29</v>
      </c>
      <c r="R88" s="57" t="s">
        <v>74</v>
      </c>
      <c r="T88" s="32"/>
      <c r="U88" s="32"/>
    </row>
    <row r="89" spans="2:24" ht="15.75" x14ac:dyDescent="0.25">
      <c r="M89" s="7" t="s">
        <v>68</v>
      </c>
      <c r="N89" s="3" t="s">
        <v>28</v>
      </c>
      <c r="Q89" s="45" t="s">
        <v>30</v>
      </c>
      <c r="R89" s="57" t="s">
        <v>75</v>
      </c>
      <c r="T89" s="32"/>
      <c r="U89" s="32"/>
    </row>
    <row r="90" spans="2:24" ht="15.75" x14ac:dyDescent="0.25">
      <c r="M90" s="7" t="s">
        <v>69</v>
      </c>
      <c r="N90" s="3" t="s">
        <v>37</v>
      </c>
      <c r="Q90" s="45" t="s">
        <v>31</v>
      </c>
      <c r="R90" s="57" t="s">
        <v>76</v>
      </c>
      <c r="T90" s="32"/>
      <c r="U90" s="32"/>
    </row>
    <row r="91" spans="2:24" ht="15.75" x14ac:dyDescent="0.25">
      <c r="M91" s="7" t="s">
        <v>70</v>
      </c>
      <c r="N91" s="3" t="s">
        <v>18</v>
      </c>
      <c r="Q91" s="45" t="s">
        <v>22</v>
      </c>
      <c r="R91" s="57" t="s">
        <v>79</v>
      </c>
      <c r="T91" s="32"/>
      <c r="U91" s="32"/>
    </row>
    <row r="92" spans="2:24" ht="15.75" x14ac:dyDescent="0.25">
      <c r="M92" s="7" t="s">
        <v>71</v>
      </c>
      <c r="N92" s="3" t="s">
        <v>19</v>
      </c>
      <c r="Q92" s="45" t="s">
        <v>32</v>
      </c>
      <c r="R92" s="57" t="s">
        <v>80</v>
      </c>
      <c r="T92" s="32"/>
      <c r="U92" s="32"/>
    </row>
    <row r="93" spans="2:24" ht="15.75" x14ac:dyDescent="0.25">
      <c r="M93" s="7" t="s">
        <v>72</v>
      </c>
      <c r="N93" s="3" t="s">
        <v>20</v>
      </c>
    </row>
    <row r="94" spans="2:24" ht="15.75" x14ac:dyDescent="0.25">
      <c r="M94" s="7" t="s">
        <v>73</v>
      </c>
      <c r="N94" s="3" t="s">
        <v>21</v>
      </c>
    </row>
    <row r="95" spans="2:24" ht="15.75" x14ac:dyDescent="0.25">
      <c r="M95" s="7" t="s">
        <v>74</v>
      </c>
      <c r="N95" s="3" t="s">
        <v>29</v>
      </c>
    </row>
    <row r="96" spans="2:24" ht="15.75" x14ac:dyDescent="0.25">
      <c r="M96" s="7" t="s">
        <v>75</v>
      </c>
      <c r="N96" s="3" t="s">
        <v>30</v>
      </c>
    </row>
    <row r="97" spans="6:14" ht="15.75" x14ac:dyDescent="0.25">
      <c r="M97" s="7" t="s">
        <v>76</v>
      </c>
      <c r="N97" s="3" t="s">
        <v>31</v>
      </c>
    </row>
    <row r="98" spans="6:14" ht="15.75" x14ac:dyDescent="0.25">
      <c r="M98" s="7" t="s">
        <v>77</v>
      </c>
      <c r="N98" s="3" t="s">
        <v>38</v>
      </c>
    </row>
    <row r="99" spans="6:14" ht="15.75" x14ac:dyDescent="0.25">
      <c r="M99" s="7" t="s">
        <v>78</v>
      </c>
      <c r="N99" s="4" t="s">
        <v>36</v>
      </c>
    </row>
    <row r="100" spans="6:14" ht="15.75" x14ac:dyDescent="0.25">
      <c r="M100" s="7" t="s">
        <v>79</v>
      </c>
      <c r="N100" s="4" t="s">
        <v>22</v>
      </c>
    </row>
    <row r="101" spans="6:14" ht="16.5" thickBot="1" x14ac:dyDescent="0.3">
      <c r="M101" s="10" t="s">
        <v>80</v>
      </c>
      <c r="N101" s="4" t="s">
        <v>32</v>
      </c>
    </row>
    <row r="102" spans="6:14" x14ac:dyDescent="0.25">
      <c r="F102" t="s">
        <v>54</v>
      </c>
    </row>
    <row r="121" spans="2:6" x14ac:dyDescent="0.25">
      <c r="F121" t="s">
        <v>54</v>
      </c>
    </row>
    <row r="124" spans="2:6" x14ac:dyDescent="0.25">
      <c r="B124" t="s">
        <v>167</v>
      </c>
    </row>
    <row r="125" spans="2:6" ht="15.75" thickBot="1" x14ac:dyDescent="0.3"/>
    <row r="126" spans="2:6" x14ac:dyDescent="0.25">
      <c r="B126" s="8"/>
      <c r="C126" s="8" t="s">
        <v>168</v>
      </c>
      <c r="D126" s="8" t="s">
        <v>169</v>
      </c>
    </row>
    <row r="127" spans="2:6" x14ac:dyDescent="0.25">
      <c r="B127" s="9" t="s">
        <v>170</v>
      </c>
      <c r="C127" s="14">
        <v>46389.551512094156</v>
      </c>
      <c r="D127" s="34">
        <v>0.283577630682949</v>
      </c>
    </row>
    <row r="128" spans="2:6" x14ac:dyDescent="0.25">
      <c r="B128" s="7" t="s">
        <v>171</v>
      </c>
      <c r="C128" s="15">
        <v>117197.2285889058</v>
      </c>
      <c r="D128" s="35">
        <v>0.71642236931705094</v>
      </c>
    </row>
    <row r="129" spans="2:12" ht="15.75" thickBot="1" x14ac:dyDescent="0.3">
      <c r="B129" s="10" t="s">
        <v>172</v>
      </c>
      <c r="C129" s="16">
        <v>163586.78010099995</v>
      </c>
      <c r="D129" s="36">
        <v>1</v>
      </c>
    </row>
    <row r="132" spans="2:12" x14ac:dyDescent="0.25">
      <c r="B132" t="s">
        <v>173</v>
      </c>
    </row>
    <row r="133" spans="2:12" ht="15.75" thickBot="1" x14ac:dyDescent="0.3"/>
    <row r="134" spans="2:12" x14ac:dyDescent="0.25">
      <c r="B134" s="8" t="s">
        <v>174</v>
      </c>
      <c r="C134" s="8" t="s">
        <v>1</v>
      </c>
      <c r="D134" s="8" t="s">
        <v>2</v>
      </c>
      <c r="E134" s="8" t="s">
        <v>3</v>
      </c>
      <c r="F134" s="8" t="s">
        <v>4</v>
      </c>
      <c r="G134" s="8" t="s">
        <v>5</v>
      </c>
      <c r="H134" s="8" t="s">
        <v>6</v>
      </c>
      <c r="I134" s="8" t="s">
        <v>7</v>
      </c>
      <c r="J134" s="8" t="s">
        <v>8</v>
      </c>
      <c r="K134" s="8" t="s">
        <v>9</v>
      </c>
      <c r="L134" s="8" t="s">
        <v>10</v>
      </c>
    </row>
    <row r="135" spans="2:12" x14ac:dyDescent="0.25">
      <c r="B135" s="26">
        <v>1</v>
      </c>
      <c r="C135" s="14">
        <v>8.0721428571428575</v>
      </c>
      <c r="D135" s="14">
        <v>4197.1428571428569</v>
      </c>
      <c r="E135" s="14">
        <v>240.89285714285714</v>
      </c>
      <c r="F135" s="14">
        <v>177</v>
      </c>
      <c r="G135" s="14">
        <v>431.96428571428572</v>
      </c>
      <c r="H135" s="14">
        <v>26.25</v>
      </c>
      <c r="I135" s="14">
        <v>691.07142857142856</v>
      </c>
      <c r="J135" s="14">
        <v>1115.1785714285713</v>
      </c>
      <c r="K135" s="14">
        <v>12.100000000000001</v>
      </c>
      <c r="L135" s="14">
        <v>201.29285714285714</v>
      </c>
    </row>
    <row r="136" spans="2:12" x14ac:dyDescent="0.25">
      <c r="B136" s="25">
        <v>2</v>
      </c>
      <c r="C136" s="15">
        <v>8.0237500000000015</v>
      </c>
      <c r="D136" s="15">
        <v>4912.5</v>
      </c>
      <c r="E136" s="15">
        <v>269.97500000000002</v>
      </c>
      <c r="F136" s="15">
        <v>203.83750000000001</v>
      </c>
      <c r="G136" s="15">
        <v>496.875</v>
      </c>
      <c r="H136" s="15">
        <v>30.125</v>
      </c>
      <c r="I136" s="15">
        <v>819.1875</v>
      </c>
      <c r="J136" s="15">
        <v>1281</v>
      </c>
      <c r="K136" s="15">
        <v>13.374999999999998</v>
      </c>
      <c r="L136" s="15">
        <v>192.15000000000003</v>
      </c>
    </row>
    <row r="137" spans="2:12" ht="15.75" thickBot="1" x14ac:dyDescent="0.3">
      <c r="B137" s="27">
        <v>3</v>
      </c>
      <c r="C137" s="16">
        <v>8.06</v>
      </c>
      <c r="D137" s="16">
        <v>4560</v>
      </c>
      <c r="E137" s="16">
        <v>257.5</v>
      </c>
      <c r="F137" s="16">
        <v>197.86666666666667</v>
      </c>
      <c r="G137" s="16">
        <v>490.66666666666669</v>
      </c>
      <c r="H137" s="16">
        <v>28.5</v>
      </c>
      <c r="I137" s="16">
        <v>789.33333333333337</v>
      </c>
      <c r="J137" s="16">
        <v>1120.8333333333333</v>
      </c>
      <c r="K137" s="16">
        <v>23.333333333333332</v>
      </c>
      <c r="L137" s="16">
        <v>193.16666666666669</v>
      </c>
    </row>
    <row r="140" spans="2:12" x14ac:dyDescent="0.25">
      <c r="B140" t="s">
        <v>175</v>
      </c>
    </row>
    <row r="141" spans="2:12" ht="15.75" thickBot="1" x14ac:dyDescent="0.3"/>
    <row r="142" spans="2:12" x14ac:dyDescent="0.25">
      <c r="B142" s="8"/>
      <c r="C142" s="8" t="s">
        <v>176</v>
      </c>
      <c r="D142" s="8" t="s">
        <v>177</v>
      </c>
      <c r="E142" s="8" t="s">
        <v>178</v>
      </c>
    </row>
    <row r="143" spans="2:12" x14ac:dyDescent="0.25">
      <c r="B143" s="26">
        <v>1</v>
      </c>
      <c r="C143" s="11">
        <v>0</v>
      </c>
      <c r="D143" s="14">
        <v>749.35036829616195</v>
      </c>
      <c r="E143" s="14">
        <v>381.71606500133345</v>
      </c>
    </row>
    <row r="144" spans="2:12" x14ac:dyDescent="0.25">
      <c r="B144" s="25">
        <v>2</v>
      </c>
      <c r="C144" s="15">
        <v>749.35036829616195</v>
      </c>
      <c r="D144" s="12">
        <v>0</v>
      </c>
      <c r="E144" s="15">
        <v>388.75898215976417</v>
      </c>
    </row>
    <row r="145" spans="2:12" ht="15.75" thickBot="1" x14ac:dyDescent="0.3">
      <c r="B145" s="27">
        <v>3</v>
      </c>
      <c r="C145" s="16">
        <v>381.71606500133345</v>
      </c>
      <c r="D145" s="16">
        <v>388.75898215976417</v>
      </c>
      <c r="E145" s="13">
        <v>0</v>
      </c>
    </row>
    <row r="148" spans="2:12" x14ac:dyDescent="0.25">
      <c r="B148" t="s">
        <v>179</v>
      </c>
    </row>
    <row r="149" spans="2:12" ht="15.75" thickBot="1" x14ac:dyDescent="0.3"/>
    <row r="150" spans="2:12" x14ac:dyDescent="0.25">
      <c r="B150" s="8" t="s">
        <v>174</v>
      </c>
      <c r="C150" s="8" t="s">
        <v>1</v>
      </c>
      <c r="D150" s="8" t="s">
        <v>2</v>
      </c>
      <c r="E150" s="8" t="s">
        <v>3</v>
      </c>
      <c r="F150" s="8" t="s">
        <v>4</v>
      </c>
      <c r="G150" s="8" t="s">
        <v>5</v>
      </c>
      <c r="H150" s="8" t="s">
        <v>6</v>
      </c>
      <c r="I150" s="8" t="s">
        <v>7</v>
      </c>
      <c r="J150" s="8" t="s">
        <v>8</v>
      </c>
      <c r="K150" s="8" t="s">
        <v>9</v>
      </c>
      <c r="L150" s="8" t="s">
        <v>10</v>
      </c>
    </row>
    <row r="151" spans="2:12" x14ac:dyDescent="0.25">
      <c r="B151" s="26" t="s">
        <v>202</v>
      </c>
      <c r="C151" s="14">
        <v>8.09</v>
      </c>
      <c r="D151" s="14">
        <v>4180</v>
      </c>
      <c r="E151" s="14">
        <v>232.5</v>
      </c>
      <c r="F151" s="14">
        <v>163.80000000000001</v>
      </c>
      <c r="G151" s="14">
        <v>430</v>
      </c>
      <c r="H151" s="14">
        <v>19</v>
      </c>
      <c r="I151" s="14">
        <v>700</v>
      </c>
      <c r="J151" s="14">
        <v>1087.5</v>
      </c>
      <c r="K151" s="14">
        <v>7.4</v>
      </c>
      <c r="L151" s="14">
        <v>207.4</v>
      </c>
    </row>
    <row r="152" spans="2:12" x14ac:dyDescent="0.25">
      <c r="B152" s="25" t="s">
        <v>203</v>
      </c>
      <c r="C152" s="15">
        <v>8.11</v>
      </c>
      <c r="D152" s="15">
        <v>4780</v>
      </c>
      <c r="E152" s="15">
        <v>317.5</v>
      </c>
      <c r="F152" s="15">
        <v>204.8</v>
      </c>
      <c r="G152" s="15">
        <v>462.5</v>
      </c>
      <c r="H152" s="15">
        <v>31</v>
      </c>
      <c r="I152" s="15">
        <v>725</v>
      </c>
      <c r="J152" s="15">
        <v>1375</v>
      </c>
      <c r="K152" s="15">
        <v>7</v>
      </c>
      <c r="L152" s="15">
        <v>198.25</v>
      </c>
    </row>
    <row r="153" spans="2:12" ht="15.75" thickBot="1" x14ac:dyDescent="0.3">
      <c r="B153" s="27" t="s">
        <v>204</v>
      </c>
      <c r="C153" s="16">
        <v>7.98</v>
      </c>
      <c r="D153" s="16">
        <v>4530</v>
      </c>
      <c r="E153" s="16">
        <v>262.5</v>
      </c>
      <c r="F153" s="16">
        <v>197.1</v>
      </c>
      <c r="G153" s="16">
        <v>500</v>
      </c>
      <c r="H153" s="16">
        <v>26</v>
      </c>
      <c r="I153" s="16">
        <v>780.5</v>
      </c>
      <c r="J153" s="16">
        <v>1150</v>
      </c>
      <c r="K153" s="16">
        <v>29.5</v>
      </c>
      <c r="L153" s="16">
        <v>192.15</v>
      </c>
    </row>
    <row r="156" spans="2:12" x14ac:dyDescent="0.25">
      <c r="B156" t="s">
        <v>180</v>
      </c>
    </row>
    <row r="157" spans="2:12" ht="15.75" thickBot="1" x14ac:dyDescent="0.3"/>
    <row r="158" spans="2:12" x14ac:dyDescent="0.25">
      <c r="B158" s="8"/>
      <c r="C158" s="8" t="s">
        <v>202</v>
      </c>
      <c r="D158" s="8" t="s">
        <v>203</v>
      </c>
      <c r="E158" s="8" t="s">
        <v>204</v>
      </c>
    </row>
    <row r="159" spans="2:12" x14ac:dyDescent="0.25">
      <c r="B159" s="26" t="s">
        <v>202</v>
      </c>
      <c r="C159" s="11">
        <v>0</v>
      </c>
      <c r="D159" s="14">
        <v>673.4028385001061</v>
      </c>
      <c r="E159" s="14">
        <v>374.92049103776657</v>
      </c>
    </row>
    <row r="160" spans="2:12" x14ac:dyDescent="0.25">
      <c r="B160" s="25" t="s">
        <v>203</v>
      </c>
      <c r="C160" s="15">
        <v>673.4028385001061</v>
      </c>
      <c r="D160" s="12">
        <v>0</v>
      </c>
      <c r="E160" s="15">
        <v>348.23019240152053</v>
      </c>
    </row>
    <row r="161" spans="2:5" ht="15.75" thickBot="1" x14ac:dyDescent="0.3">
      <c r="B161" s="27" t="s">
        <v>204</v>
      </c>
      <c r="C161" s="16">
        <v>374.92049103776657</v>
      </c>
      <c r="D161" s="16">
        <v>348.23019240152053</v>
      </c>
      <c r="E161" s="13">
        <v>0</v>
      </c>
    </row>
    <row r="164" spans="2:5" x14ac:dyDescent="0.25">
      <c r="B164" t="s">
        <v>181</v>
      </c>
    </row>
    <row r="165" spans="2:5" ht="15.75" thickBot="1" x14ac:dyDescent="0.3"/>
    <row r="166" spans="2:5" x14ac:dyDescent="0.25">
      <c r="B166" s="8" t="s">
        <v>174</v>
      </c>
      <c r="C166" s="8">
        <v>1</v>
      </c>
      <c r="D166" s="8">
        <v>2</v>
      </c>
      <c r="E166" s="8">
        <v>3</v>
      </c>
    </row>
    <row r="167" spans="2:5" x14ac:dyDescent="0.25">
      <c r="B167" s="9" t="s">
        <v>164</v>
      </c>
      <c r="C167" s="11">
        <v>14</v>
      </c>
      <c r="D167" s="11">
        <v>8</v>
      </c>
      <c r="E167" s="11">
        <v>3</v>
      </c>
    </row>
    <row r="168" spans="2:5" x14ac:dyDescent="0.25">
      <c r="B168" s="7" t="s">
        <v>182</v>
      </c>
      <c r="C168" s="12">
        <v>14</v>
      </c>
      <c r="D168" s="12">
        <v>8</v>
      </c>
      <c r="E168" s="12">
        <v>3</v>
      </c>
    </row>
    <row r="169" spans="2:5" x14ac:dyDescent="0.25">
      <c r="B169" s="7" t="s">
        <v>183</v>
      </c>
      <c r="C169" s="15">
        <v>19820.993952197805</v>
      </c>
      <c r="D169" s="15">
        <v>106695.72964107143</v>
      </c>
      <c r="E169" s="15">
        <v>8013.5522000000001</v>
      </c>
    </row>
    <row r="170" spans="2:5" x14ac:dyDescent="0.25">
      <c r="B170" s="7" t="s">
        <v>184</v>
      </c>
      <c r="C170" s="15">
        <v>38.732269972787336</v>
      </c>
      <c r="D170" s="15">
        <v>196.93489152905966</v>
      </c>
      <c r="E170" s="15">
        <v>44.572849359223206</v>
      </c>
    </row>
    <row r="171" spans="2:5" x14ac:dyDescent="0.25">
      <c r="B171" s="7" t="s">
        <v>185</v>
      </c>
      <c r="C171" s="15">
        <v>126.96526452029134</v>
      </c>
      <c r="D171" s="15">
        <v>298.67997015581972</v>
      </c>
      <c r="E171" s="15">
        <v>70.615361280274669</v>
      </c>
    </row>
    <row r="172" spans="2:5" x14ac:dyDescent="0.25">
      <c r="B172" s="37" t="s">
        <v>186</v>
      </c>
      <c r="C172" s="38">
        <v>221.24372335268478</v>
      </c>
      <c r="D172" s="38">
        <v>430.72302687058942</v>
      </c>
      <c r="E172" s="38">
        <v>88.646508109456818</v>
      </c>
    </row>
    <row r="173" spans="2:5" x14ac:dyDescent="0.25">
      <c r="B173" s="9"/>
      <c r="C173" s="31" t="s">
        <v>56</v>
      </c>
      <c r="D173" s="31" t="s">
        <v>60</v>
      </c>
      <c r="E173" s="31" t="s">
        <v>62</v>
      </c>
    </row>
    <row r="174" spans="2:5" x14ac:dyDescent="0.25">
      <c r="B174" s="7"/>
      <c r="C174" s="32" t="s">
        <v>57</v>
      </c>
      <c r="D174" s="32" t="s">
        <v>63</v>
      </c>
      <c r="E174" s="32" t="s">
        <v>68</v>
      </c>
    </row>
    <row r="175" spans="2:5" x14ac:dyDescent="0.25">
      <c r="B175" s="7"/>
      <c r="C175" s="32" t="s">
        <v>58</v>
      </c>
      <c r="D175" s="32" t="s">
        <v>64</v>
      </c>
      <c r="E175" s="32" t="s">
        <v>73</v>
      </c>
    </row>
    <row r="176" spans="2:5" x14ac:dyDescent="0.25">
      <c r="B176" s="7"/>
      <c r="C176" s="32" t="s">
        <v>59</v>
      </c>
      <c r="D176" s="32" t="s">
        <v>65</v>
      </c>
      <c r="E176" s="32"/>
    </row>
    <row r="177" spans="2:5" x14ac:dyDescent="0.25">
      <c r="B177" s="7"/>
      <c r="C177" s="32" t="s">
        <v>61</v>
      </c>
      <c r="D177" s="32" t="s">
        <v>69</v>
      </c>
      <c r="E177" s="32"/>
    </row>
    <row r="178" spans="2:5" x14ac:dyDescent="0.25">
      <c r="B178" s="7"/>
      <c r="C178" s="32" t="s">
        <v>66</v>
      </c>
      <c r="D178" s="32" t="s">
        <v>72</v>
      </c>
      <c r="E178" s="32"/>
    </row>
    <row r="179" spans="2:5" x14ac:dyDescent="0.25">
      <c r="B179" s="7"/>
      <c r="C179" s="32" t="s">
        <v>67</v>
      </c>
      <c r="D179" s="32" t="s">
        <v>77</v>
      </c>
      <c r="E179" s="32"/>
    </row>
    <row r="180" spans="2:5" x14ac:dyDescent="0.25">
      <c r="B180" s="7"/>
      <c r="C180" s="32" t="s">
        <v>70</v>
      </c>
      <c r="D180" s="32" t="s">
        <v>78</v>
      </c>
      <c r="E180" s="32"/>
    </row>
    <row r="181" spans="2:5" x14ac:dyDescent="0.25">
      <c r="B181" s="7"/>
      <c r="C181" s="32" t="s">
        <v>71</v>
      </c>
      <c r="D181" s="32"/>
      <c r="E181" s="32"/>
    </row>
    <row r="182" spans="2:5" x14ac:dyDescent="0.25">
      <c r="B182" s="7"/>
      <c r="C182" s="32" t="s">
        <v>74</v>
      </c>
      <c r="D182" s="32"/>
      <c r="E182" s="32"/>
    </row>
    <row r="183" spans="2:5" x14ac:dyDescent="0.25">
      <c r="B183" s="7"/>
      <c r="C183" s="32" t="s">
        <v>75</v>
      </c>
      <c r="D183" s="32"/>
      <c r="E183" s="32"/>
    </row>
    <row r="184" spans="2:5" x14ac:dyDescent="0.25">
      <c r="B184" s="7"/>
      <c r="C184" s="32" t="s">
        <v>76</v>
      </c>
      <c r="D184" s="32"/>
      <c r="E184" s="32"/>
    </row>
    <row r="185" spans="2:5" x14ac:dyDescent="0.25">
      <c r="B185" s="7"/>
      <c r="C185" s="32" t="s">
        <v>79</v>
      </c>
      <c r="D185" s="32"/>
      <c r="E185" s="32"/>
    </row>
    <row r="186" spans="2:5" ht="15.75" thickBot="1" x14ac:dyDescent="0.3">
      <c r="B186" s="10"/>
      <c r="C186" s="33" t="s">
        <v>80</v>
      </c>
      <c r="D186" s="33"/>
      <c r="E186" s="33"/>
    </row>
    <row r="189" spans="2:5" x14ac:dyDescent="0.25">
      <c r="B189" t="s">
        <v>187</v>
      </c>
    </row>
    <row r="190" spans="2:5" ht="15.75" thickBot="1" x14ac:dyDescent="0.3"/>
    <row r="191" spans="2:5" x14ac:dyDescent="0.25">
      <c r="B191" s="8" t="s">
        <v>55</v>
      </c>
      <c r="C191" s="8" t="s">
        <v>174</v>
      </c>
    </row>
    <row r="192" spans="2:5" x14ac:dyDescent="0.25">
      <c r="B192" s="9" t="s">
        <v>56</v>
      </c>
      <c r="C192" s="31">
        <v>1</v>
      </c>
    </row>
    <row r="193" spans="2:3" x14ac:dyDescent="0.25">
      <c r="B193" s="7" t="s">
        <v>57</v>
      </c>
      <c r="C193" s="32">
        <v>1</v>
      </c>
    </row>
    <row r="194" spans="2:3" x14ac:dyDescent="0.25">
      <c r="B194" s="7" t="s">
        <v>58</v>
      </c>
      <c r="C194" s="32">
        <v>1</v>
      </c>
    </row>
    <row r="195" spans="2:3" x14ac:dyDescent="0.25">
      <c r="B195" s="7" t="s">
        <v>59</v>
      </c>
      <c r="C195" s="32">
        <v>1</v>
      </c>
    </row>
    <row r="196" spans="2:3" x14ac:dyDescent="0.25">
      <c r="B196" s="7" t="s">
        <v>60</v>
      </c>
      <c r="C196" s="32">
        <v>2</v>
      </c>
    </row>
    <row r="197" spans="2:3" x14ac:dyDescent="0.25">
      <c r="B197" s="7" t="s">
        <v>61</v>
      </c>
      <c r="C197" s="32">
        <v>1</v>
      </c>
    </row>
    <row r="198" spans="2:3" x14ac:dyDescent="0.25">
      <c r="B198" s="7" t="s">
        <v>62</v>
      </c>
      <c r="C198" s="32">
        <v>3</v>
      </c>
    </row>
    <row r="199" spans="2:3" x14ac:dyDescent="0.25">
      <c r="B199" s="7" t="s">
        <v>63</v>
      </c>
      <c r="C199" s="32">
        <v>2</v>
      </c>
    </row>
    <row r="200" spans="2:3" x14ac:dyDescent="0.25">
      <c r="B200" s="7" t="s">
        <v>64</v>
      </c>
      <c r="C200" s="32">
        <v>2</v>
      </c>
    </row>
    <row r="201" spans="2:3" x14ac:dyDescent="0.25">
      <c r="B201" s="7" t="s">
        <v>65</v>
      </c>
      <c r="C201" s="32">
        <v>2</v>
      </c>
    </row>
    <row r="202" spans="2:3" x14ac:dyDescent="0.25">
      <c r="B202" s="7" t="s">
        <v>66</v>
      </c>
      <c r="C202" s="32">
        <v>1</v>
      </c>
    </row>
    <row r="203" spans="2:3" x14ac:dyDescent="0.25">
      <c r="B203" s="7" t="s">
        <v>67</v>
      </c>
      <c r="C203" s="32">
        <v>1</v>
      </c>
    </row>
    <row r="204" spans="2:3" x14ac:dyDescent="0.25">
      <c r="B204" s="7" t="s">
        <v>68</v>
      </c>
      <c r="C204" s="32">
        <v>3</v>
      </c>
    </row>
    <row r="205" spans="2:3" x14ac:dyDescent="0.25">
      <c r="B205" s="7" t="s">
        <v>69</v>
      </c>
      <c r="C205" s="32">
        <v>2</v>
      </c>
    </row>
    <row r="206" spans="2:3" x14ac:dyDescent="0.25">
      <c r="B206" s="7" t="s">
        <v>70</v>
      </c>
      <c r="C206" s="32">
        <v>1</v>
      </c>
    </row>
    <row r="207" spans="2:3" x14ac:dyDescent="0.25">
      <c r="B207" s="7" t="s">
        <v>71</v>
      </c>
      <c r="C207" s="32">
        <v>1</v>
      </c>
    </row>
    <row r="208" spans="2:3" x14ac:dyDescent="0.25">
      <c r="B208" s="7" t="s">
        <v>72</v>
      </c>
      <c r="C208" s="32">
        <v>2</v>
      </c>
    </row>
    <row r="209" spans="2:3" x14ac:dyDescent="0.25">
      <c r="B209" s="7" t="s">
        <v>73</v>
      </c>
      <c r="C209" s="32">
        <v>3</v>
      </c>
    </row>
    <row r="210" spans="2:3" x14ac:dyDescent="0.25">
      <c r="B210" s="7" t="s">
        <v>74</v>
      </c>
      <c r="C210" s="32">
        <v>1</v>
      </c>
    </row>
    <row r="211" spans="2:3" x14ac:dyDescent="0.25">
      <c r="B211" s="7" t="s">
        <v>75</v>
      </c>
      <c r="C211" s="32">
        <v>1</v>
      </c>
    </row>
    <row r="212" spans="2:3" x14ac:dyDescent="0.25">
      <c r="B212" s="7" t="s">
        <v>76</v>
      </c>
      <c r="C212" s="32">
        <v>1</v>
      </c>
    </row>
    <row r="213" spans="2:3" x14ac:dyDescent="0.25">
      <c r="B213" s="7" t="s">
        <v>77</v>
      </c>
      <c r="C213" s="32">
        <v>2</v>
      </c>
    </row>
    <row r="214" spans="2:3" x14ac:dyDescent="0.25">
      <c r="B214" s="7" t="s">
        <v>78</v>
      </c>
      <c r="C214" s="32">
        <v>2</v>
      </c>
    </row>
    <row r="215" spans="2:3" x14ac:dyDescent="0.25">
      <c r="B215" s="7" t="s">
        <v>79</v>
      </c>
      <c r="C215" s="32">
        <v>1</v>
      </c>
    </row>
    <row r="216" spans="2:3" ht="15.75" thickBot="1" x14ac:dyDescent="0.3">
      <c r="B216" s="10" t="s">
        <v>80</v>
      </c>
      <c r="C216" s="33">
        <v>1</v>
      </c>
    </row>
    <row r="235" spans="6:6" x14ac:dyDescent="0.25">
      <c r="F235" t="s">
        <v>54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3" name="Drop Down 1">
              <controlPr defaultSize="0" autoFill="0" autoPict="0" macro="[0]!GoToResults0206202015241581">
                <anchor moveWithCells="1">
                  <from>
                    <xdr:col>1</xdr:col>
                    <xdr:colOff>9525</xdr:colOff>
                    <xdr:row>8</xdr:row>
                    <xdr:rowOff>9525</xdr:rowOff>
                  </from>
                  <to>
                    <xdr:col>4</xdr:col>
                    <xdr:colOff>762000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AL27"/>
  <sheetViews>
    <sheetView workbookViewId="0">
      <selection activeCell="D22" sqref="D22"/>
    </sheetView>
  </sheetViews>
  <sheetFormatPr baseColWidth="10" defaultRowHeight="15" x14ac:dyDescent="0.25"/>
  <cols>
    <col min="3" max="3" width="24.140625" style="42" customWidth="1"/>
    <col min="25" max="25" width="2.42578125" customWidth="1"/>
    <col min="27" max="27" width="10.28515625" customWidth="1"/>
    <col min="28" max="28" width="7.7109375" customWidth="1"/>
    <col min="29" max="29" width="9.140625" customWidth="1"/>
    <col min="30" max="30" width="7.85546875" customWidth="1"/>
    <col min="31" max="31" width="7.7109375" customWidth="1"/>
    <col min="32" max="33" width="9.85546875" customWidth="1"/>
    <col min="34" max="34" width="8.7109375" customWidth="1"/>
    <col min="35" max="35" width="7.42578125" customWidth="1"/>
    <col min="36" max="36" width="8.28515625" customWidth="1"/>
    <col min="37" max="37" width="8" customWidth="1"/>
    <col min="38" max="38" width="7.28515625" customWidth="1"/>
  </cols>
  <sheetData>
    <row r="1" spans="1:38" x14ac:dyDescent="0.25">
      <c r="A1" s="1" t="s">
        <v>0</v>
      </c>
      <c r="B1" s="1" t="s">
        <v>116</v>
      </c>
      <c r="C1" s="39" t="s">
        <v>118</v>
      </c>
      <c r="D1" s="2" t="s">
        <v>117</v>
      </c>
      <c r="E1" s="2" t="s">
        <v>1</v>
      </c>
      <c r="F1" s="2"/>
      <c r="G1" s="2" t="s">
        <v>2</v>
      </c>
      <c r="H1" s="2"/>
      <c r="I1" s="2" t="s">
        <v>3</v>
      </c>
      <c r="J1" s="2"/>
      <c r="K1" s="2" t="s">
        <v>4</v>
      </c>
      <c r="L1" s="2"/>
      <c r="M1" s="2" t="s">
        <v>5</v>
      </c>
      <c r="N1" s="2"/>
      <c r="O1" s="2" t="s">
        <v>6</v>
      </c>
      <c r="P1" s="2"/>
      <c r="Q1" s="2" t="s">
        <v>7</v>
      </c>
      <c r="R1" s="2"/>
      <c r="S1" s="2" t="s">
        <v>8</v>
      </c>
      <c r="T1" s="2"/>
      <c r="U1" s="2" t="s">
        <v>9</v>
      </c>
      <c r="V1" s="2"/>
      <c r="W1" s="2" t="s">
        <v>10</v>
      </c>
    </row>
    <row r="2" spans="1:38" ht="15.75" x14ac:dyDescent="0.25">
      <c r="A2" s="45" t="s">
        <v>11</v>
      </c>
      <c r="B2" s="45" t="s">
        <v>89</v>
      </c>
      <c r="C2" s="45" t="s">
        <v>90</v>
      </c>
      <c r="D2" s="45" t="s">
        <v>12</v>
      </c>
      <c r="E2" s="3">
        <v>8.08</v>
      </c>
      <c r="F2" s="43">
        <f>MIN(E2:E15)</f>
        <v>7.63</v>
      </c>
      <c r="G2" s="3">
        <v>4080</v>
      </c>
      <c r="H2" s="43">
        <f>MIN(G2:G15)</f>
        <v>4070</v>
      </c>
      <c r="I2" s="3">
        <v>235</v>
      </c>
      <c r="J2" s="45">
        <f>MIN(I2:I15)</f>
        <v>232.5</v>
      </c>
      <c r="K2" s="3">
        <v>204.8</v>
      </c>
      <c r="L2" s="45">
        <f>MIN(K2:K15)</f>
        <v>151</v>
      </c>
      <c r="M2" s="3">
        <v>460</v>
      </c>
      <c r="N2" s="45">
        <f>MIN(M2:M15)</f>
        <v>400</v>
      </c>
      <c r="O2" s="3">
        <v>34</v>
      </c>
      <c r="P2" s="45">
        <f>MIN(O2:O15)</f>
        <v>19</v>
      </c>
      <c r="Q2" s="3">
        <v>712.5</v>
      </c>
      <c r="R2" s="45">
        <f>MIN(Q2:Q15)</f>
        <v>650</v>
      </c>
      <c r="S2" s="3">
        <v>1187.5</v>
      </c>
      <c r="T2" s="45">
        <f>MIN(S2:S15)</f>
        <v>1000</v>
      </c>
      <c r="U2" s="3">
        <v>12.5</v>
      </c>
      <c r="V2" s="45">
        <f>MIN(U2:U15)</f>
        <v>4</v>
      </c>
      <c r="W2" s="3">
        <v>195.2</v>
      </c>
      <c r="X2" s="45">
        <f>MIN(W2:W15)</f>
        <v>186.05</v>
      </c>
      <c r="Y2" s="47"/>
    </row>
    <row r="3" spans="1:38" ht="15.75" x14ac:dyDescent="0.25">
      <c r="A3" s="45" t="s">
        <v>11</v>
      </c>
      <c r="B3" s="45" t="s">
        <v>89</v>
      </c>
      <c r="C3" s="45" t="s">
        <v>102</v>
      </c>
      <c r="D3" s="45" t="s">
        <v>24</v>
      </c>
      <c r="E3" s="3">
        <v>8.09</v>
      </c>
      <c r="F3" s="43">
        <f>MAX(E1:E2)</f>
        <v>8.08</v>
      </c>
      <c r="G3" s="3">
        <v>4180</v>
      </c>
      <c r="H3" s="43">
        <f>MAX(G1:G2)</f>
        <v>4080</v>
      </c>
      <c r="I3" s="4">
        <v>232.5</v>
      </c>
      <c r="J3" s="45">
        <f>MAX(I1:I2)</f>
        <v>235</v>
      </c>
      <c r="K3" s="4">
        <v>163.80000000000001</v>
      </c>
      <c r="L3" s="45">
        <f>MAX(K1:K2)</f>
        <v>204.8</v>
      </c>
      <c r="M3" s="4">
        <v>430</v>
      </c>
      <c r="N3" s="45">
        <f>MAX(M1:M2)</f>
        <v>460</v>
      </c>
      <c r="O3" s="4">
        <v>19</v>
      </c>
      <c r="P3" s="45">
        <f>MAX(O1:O2)</f>
        <v>34</v>
      </c>
      <c r="Q3" s="5">
        <v>700</v>
      </c>
      <c r="R3" s="45">
        <f>MAX(Q1:Q2)</f>
        <v>712.5</v>
      </c>
      <c r="S3" s="4">
        <v>1087.5</v>
      </c>
      <c r="T3" s="45">
        <f>MAX(S1:S2)</f>
        <v>1187.5</v>
      </c>
      <c r="U3" s="4">
        <v>7.4</v>
      </c>
      <c r="V3" s="45">
        <f>MAX(U1:U2)</f>
        <v>12.5</v>
      </c>
      <c r="W3" s="4">
        <v>207.4</v>
      </c>
      <c r="X3" s="45">
        <f>MAX(W1:W2)</f>
        <v>195.2</v>
      </c>
      <c r="Y3" s="47"/>
    </row>
    <row r="4" spans="1:38" ht="15.75" x14ac:dyDescent="0.25">
      <c r="A4" s="45" t="s">
        <v>11</v>
      </c>
      <c r="B4" s="45" t="s">
        <v>89</v>
      </c>
      <c r="C4" s="45" t="s">
        <v>91</v>
      </c>
      <c r="D4" s="45" t="s">
        <v>13</v>
      </c>
      <c r="E4" s="3">
        <v>7.63</v>
      </c>
      <c r="F4" s="43">
        <f>AVERAGE(E2:E15)</f>
        <v>8.0721428571428575</v>
      </c>
      <c r="G4" s="3">
        <v>4340</v>
      </c>
      <c r="H4" s="43">
        <f>AVERAGE(G2:G15)</f>
        <v>4197.1428571428569</v>
      </c>
      <c r="I4" s="4">
        <v>245</v>
      </c>
      <c r="J4" s="45">
        <f>AVERAGE(I2:I15)</f>
        <v>240.89285714285714</v>
      </c>
      <c r="K4" s="4">
        <v>199.7</v>
      </c>
      <c r="L4" s="45">
        <f>AVERAGE(K2:K15)</f>
        <v>177</v>
      </c>
      <c r="M4" s="4">
        <v>430</v>
      </c>
      <c r="N4" s="45">
        <f>AVERAGE(M2:M15)</f>
        <v>431.96428571428572</v>
      </c>
      <c r="O4" s="4">
        <v>27</v>
      </c>
      <c r="P4" s="45">
        <f>AVERAGE(O2:O15)</f>
        <v>26.25</v>
      </c>
      <c r="Q4" s="4">
        <v>700</v>
      </c>
      <c r="R4" s="45">
        <f>AVERAGE(Q2:Q15)</f>
        <v>691.07142857142856</v>
      </c>
      <c r="S4" s="4">
        <v>1225</v>
      </c>
      <c r="T4" s="45">
        <f>AVERAGE(S2:S15)</f>
        <v>1115.1785714285713</v>
      </c>
      <c r="U4" s="4">
        <v>13</v>
      </c>
      <c r="V4" s="45">
        <f>AVERAGE(U2:U15)</f>
        <v>12.1</v>
      </c>
      <c r="W4" s="4">
        <v>207.4</v>
      </c>
      <c r="X4" s="45">
        <f>AVERAGE(W2:W15)</f>
        <v>201.29285714285712</v>
      </c>
      <c r="Y4" s="47"/>
    </row>
    <row r="5" spans="1:38" ht="15.75" x14ac:dyDescent="0.25">
      <c r="A5" s="45" t="s">
        <v>11</v>
      </c>
      <c r="B5" s="45" t="s">
        <v>89</v>
      </c>
      <c r="C5" s="45" t="s">
        <v>103</v>
      </c>
      <c r="D5" s="45" t="s">
        <v>25</v>
      </c>
      <c r="E5" s="3">
        <v>8.02</v>
      </c>
      <c r="F5" s="43">
        <f>STDEV(E2:E15)</f>
        <v>0.22000624366764515</v>
      </c>
      <c r="G5" s="3">
        <v>4090</v>
      </c>
      <c r="H5" s="43">
        <f>STDEV(G2:G15)</f>
        <v>109.99500488159042</v>
      </c>
      <c r="I5" s="4">
        <v>265</v>
      </c>
      <c r="J5" s="45">
        <f>STDEV(I2:I15)</f>
        <v>10.768862827309418</v>
      </c>
      <c r="K5" s="4">
        <v>179.2</v>
      </c>
      <c r="L5" s="45">
        <f>STDEV(K2:K15)</f>
        <v>19.862488805244556</v>
      </c>
      <c r="M5" s="4">
        <v>440</v>
      </c>
      <c r="N5" s="45">
        <f>STDEV(M2:M15)</f>
        <v>14.616197924160776</v>
      </c>
      <c r="O5" s="4">
        <v>31</v>
      </c>
      <c r="P5" s="45">
        <f>STDEV(O2:O15)</f>
        <v>5.6253205036896139</v>
      </c>
      <c r="Q5" s="4">
        <v>687.5</v>
      </c>
      <c r="R5" s="45">
        <f>STDEV(Q2:Q15)</f>
        <v>18.623658591712299</v>
      </c>
      <c r="S5" s="4">
        <v>1037.5</v>
      </c>
      <c r="T5" s="45">
        <f>STDEV(S2:S15)</f>
        <v>80.887292703360529</v>
      </c>
      <c r="U5" s="4">
        <v>16</v>
      </c>
      <c r="V5" s="45">
        <f>STDEV(U2:U15)</f>
        <v>4.7273345880836812</v>
      </c>
      <c r="W5" s="4">
        <v>186.05</v>
      </c>
      <c r="X5" s="45">
        <f>STDEV(W2:W15)</f>
        <v>7.3714067424500023</v>
      </c>
      <c r="Y5" s="47"/>
    </row>
    <row r="6" spans="1:38" ht="15.75" x14ac:dyDescent="0.25">
      <c r="A6" s="45" t="s">
        <v>11</v>
      </c>
      <c r="B6" s="45" t="s">
        <v>89</v>
      </c>
      <c r="C6" s="45" t="s">
        <v>94</v>
      </c>
      <c r="D6" s="45" t="s">
        <v>15</v>
      </c>
      <c r="E6" s="3">
        <v>8.68</v>
      </c>
      <c r="F6" s="3"/>
      <c r="G6" s="3">
        <v>4330</v>
      </c>
      <c r="H6" s="3"/>
      <c r="I6" s="4">
        <v>240</v>
      </c>
      <c r="J6" s="4"/>
      <c r="K6" s="4">
        <v>166.4</v>
      </c>
      <c r="L6" s="4"/>
      <c r="M6" s="4">
        <v>430</v>
      </c>
      <c r="N6" s="4"/>
      <c r="O6" s="4">
        <v>21.5</v>
      </c>
      <c r="P6" s="4"/>
      <c r="Q6" s="4">
        <v>687.5</v>
      </c>
      <c r="R6" s="4"/>
      <c r="S6" s="4">
        <v>1187.5</v>
      </c>
      <c r="T6" s="4"/>
      <c r="U6" s="4">
        <v>8.5</v>
      </c>
      <c r="V6" s="4"/>
      <c r="W6" s="4">
        <v>207.4</v>
      </c>
      <c r="Z6" s="49"/>
      <c r="AA6" s="118" t="s">
        <v>86</v>
      </c>
      <c r="AB6" s="118"/>
      <c r="AC6" s="118"/>
      <c r="AD6" s="118"/>
      <c r="AE6" s="118" t="s">
        <v>87</v>
      </c>
      <c r="AF6" s="118"/>
      <c r="AG6" s="118"/>
      <c r="AH6" s="118"/>
      <c r="AI6" s="118" t="s">
        <v>88</v>
      </c>
      <c r="AJ6" s="118"/>
      <c r="AK6" s="118"/>
      <c r="AL6" s="118"/>
    </row>
    <row r="7" spans="1:38" ht="15.75" x14ac:dyDescent="0.25">
      <c r="A7" s="45" t="s">
        <v>11</v>
      </c>
      <c r="B7" s="45" t="s">
        <v>89</v>
      </c>
      <c r="C7" s="45" t="s">
        <v>104</v>
      </c>
      <c r="D7" s="45" t="s">
        <v>26</v>
      </c>
      <c r="E7" s="3">
        <v>8.11</v>
      </c>
      <c r="F7" s="3"/>
      <c r="G7" s="3">
        <v>4160</v>
      </c>
      <c r="H7" s="3"/>
      <c r="I7" s="4">
        <v>237.5</v>
      </c>
      <c r="J7" s="4"/>
      <c r="K7" s="4">
        <v>153.6</v>
      </c>
      <c r="L7" s="4"/>
      <c r="M7" s="4">
        <v>430</v>
      </c>
      <c r="N7" s="4"/>
      <c r="O7" s="4">
        <v>34</v>
      </c>
      <c r="P7" s="4"/>
      <c r="Q7" s="4">
        <v>687.5</v>
      </c>
      <c r="R7" s="4"/>
      <c r="S7" s="4">
        <v>1037.5</v>
      </c>
      <c r="T7" s="4"/>
      <c r="U7" s="4">
        <v>12.5</v>
      </c>
      <c r="V7" s="4"/>
      <c r="W7" s="4">
        <v>198.25</v>
      </c>
      <c r="Z7" s="49"/>
      <c r="AA7" s="50" t="s">
        <v>84</v>
      </c>
      <c r="AB7" s="50" t="s">
        <v>85</v>
      </c>
      <c r="AC7" s="50" t="s">
        <v>125</v>
      </c>
      <c r="AD7" s="50" t="s">
        <v>83</v>
      </c>
      <c r="AE7" s="50" t="s">
        <v>84</v>
      </c>
      <c r="AF7" s="50" t="s">
        <v>85</v>
      </c>
      <c r="AG7" s="50" t="s">
        <v>125</v>
      </c>
      <c r="AH7" s="50" t="s">
        <v>83</v>
      </c>
      <c r="AI7" s="50" t="s">
        <v>84</v>
      </c>
      <c r="AJ7" s="50" t="s">
        <v>85</v>
      </c>
      <c r="AK7" s="50" t="s">
        <v>125</v>
      </c>
      <c r="AL7" s="50" t="s">
        <v>83</v>
      </c>
    </row>
    <row r="8" spans="1:38" ht="15.75" x14ac:dyDescent="0.25">
      <c r="A8" s="45" t="s">
        <v>11</v>
      </c>
      <c r="B8" s="45" t="s">
        <v>92</v>
      </c>
      <c r="C8" s="45" t="s">
        <v>105</v>
      </c>
      <c r="D8" s="45" t="s">
        <v>27</v>
      </c>
      <c r="E8" s="3">
        <v>8.16</v>
      </c>
      <c r="F8" s="3"/>
      <c r="G8" s="3">
        <v>4320</v>
      </c>
      <c r="H8" s="3"/>
      <c r="I8" s="4">
        <v>232.5</v>
      </c>
      <c r="J8" s="4"/>
      <c r="K8" s="4">
        <v>163.80000000000001</v>
      </c>
      <c r="L8" s="4"/>
      <c r="M8" s="4">
        <v>450</v>
      </c>
      <c r="N8" s="4"/>
      <c r="O8" s="4">
        <v>23</v>
      </c>
      <c r="P8" s="4"/>
      <c r="Q8" s="4">
        <v>712.5</v>
      </c>
      <c r="R8" s="4"/>
      <c r="S8" s="4">
        <v>1112.5</v>
      </c>
      <c r="T8" s="4"/>
      <c r="U8" s="4">
        <v>4</v>
      </c>
      <c r="V8" s="4"/>
      <c r="W8" s="4">
        <v>198.25</v>
      </c>
      <c r="Z8" s="51" t="s">
        <v>1</v>
      </c>
      <c r="AA8" s="52">
        <v>7.63</v>
      </c>
      <c r="AB8" s="52">
        <v>8.08</v>
      </c>
      <c r="AC8" s="52">
        <v>8.0721428571428575</v>
      </c>
      <c r="AD8" s="52">
        <v>0.22000624366764515</v>
      </c>
      <c r="AE8" s="53">
        <v>7.77</v>
      </c>
      <c r="AF8" s="53">
        <v>8.2799999999999994</v>
      </c>
      <c r="AG8" s="53">
        <v>8.0237499999999997</v>
      </c>
      <c r="AH8" s="53">
        <v>0.17524982168321859</v>
      </c>
      <c r="AI8" s="53">
        <v>7.98</v>
      </c>
      <c r="AJ8" s="53">
        <v>8.17</v>
      </c>
      <c r="AK8" s="53">
        <v>8.06</v>
      </c>
      <c r="AL8" s="53">
        <v>9.8488578017960932E-2</v>
      </c>
    </row>
    <row r="9" spans="1:38" ht="15.75" x14ac:dyDescent="0.25">
      <c r="A9" s="45" t="s">
        <v>11</v>
      </c>
      <c r="B9" s="45" t="s">
        <v>89</v>
      </c>
      <c r="C9" s="45" t="s">
        <v>97</v>
      </c>
      <c r="D9" s="45" t="s">
        <v>18</v>
      </c>
      <c r="E9" s="3">
        <v>7.95</v>
      </c>
      <c r="F9" s="3"/>
      <c r="G9" s="3">
        <v>4400</v>
      </c>
      <c r="H9" s="3"/>
      <c r="I9" s="4">
        <v>247.5</v>
      </c>
      <c r="J9" s="4"/>
      <c r="K9" s="4">
        <v>197.1</v>
      </c>
      <c r="L9" s="4"/>
      <c r="M9" s="4">
        <v>440</v>
      </c>
      <c r="N9" s="4"/>
      <c r="O9" s="4">
        <v>27</v>
      </c>
      <c r="P9" s="4"/>
      <c r="Q9" s="4">
        <v>700</v>
      </c>
      <c r="R9" s="4"/>
      <c r="S9" s="4">
        <v>1200</v>
      </c>
      <c r="T9" s="4"/>
      <c r="U9" s="4">
        <v>11</v>
      </c>
      <c r="V9" s="4"/>
      <c r="W9" s="4">
        <v>204.35</v>
      </c>
      <c r="Z9" s="51" t="s">
        <v>208</v>
      </c>
      <c r="AA9" s="52">
        <v>4070</v>
      </c>
      <c r="AB9" s="52">
        <v>4080</v>
      </c>
      <c r="AC9" s="52">
        <v>4197.1428571428569</v>
      </c>
      <c r="AD9" s="52">
        <v>109.99500488159042</v>
      </c>
      <c r="AE9" s="53">
        <v>4510</v>
      </c>
      <c r="AF9" s="53">
        <v>5180</v>
      </c>
      <c r="AG9" s="53">
        <v>4912.5</v>
      </c>
      <c r="AH9" s="53">
        <v>295.91263189374951</v>
      </c>
      <c r="AI9" s="53">
        <v>4530</v>
      </c>
      <c r="AJ9" s="53">
        <v>4600</v>
      </c>
      <c r="AK9" s="53">
        <v>4560</v>
      </c>
      <c r="AL9" s="53">
        <v>36.055512754639892</v>
      </c>
    </row>
    <row r="10" spans="1:38" ht="15.75" x14ac:dyDescent="0.25">
      <c r="A10" s="45" t="s">
        <v>11</v>
      </c>
      <c r="B10" s="45" t="s">
        <v>89</v>
      </c>
      <c r="C10" s="45" t="s">
        <v>98</v>
      </c>
      <c r="D10" s="45" t="s">
        <v>19</v>
      </c>
      <c r="E10" s="3">
        <v>8.08</v>
      </c>
      <c r="F10" s="3"/>
      <c r="G10" s="3">
        <v>4160</v>
      </c>
      <c r="H10" s="3"/>
      <c r="I10" s="4">
        <v>232.5</v>
      </c>
      <c r="J10" s="4"/>
      <c r="K10" s="4">
        <v>179.2</v>
      </c>
      <c r="L10" s="4"/>
      <c r="M10" s="4">
        <v>412.5</v>
      </c>
      <c r="N10" s="4"/>
      <c r="O10" s="4">
        <v>19</v>
      </c>
      <c r="P10" s="4"/>
      <c r="Q10" s="4">
        <v>662.5</v>
      </c>
      <c r="R10" s="4"/>
      <c r="S10" s="4">
        <v>1162.5</v>
      </c>
      <c r="T10" s="4"/>
      <c r="U10" s="4">
        <v>6</v>
      </c>
      <c r="V10" s="4"/>
      <c r="W10" s="4">
        <v>213.5</v>
      </c>
      <c r="Z10" s="51" t="s">
        <v>3</v>
      </c>
      <c r="AA10" s="52">
        <v>232.5</v>
      </c>
      <c r="AB10" s="52">
        <v>235</v>
      </c>
      <c r="AC10" s="52">
        <v>240.89285714285714</v>
      </c>
      <c r="AD10" s="52">
        <v>10.768862827309418</v>
      </c>
      <c r="AE10" s="53">
        <v>247.3</v>
      </c>
      <c r="AF10" s="53">
        <v>317.5</v>
      </c>
      <c r="AG10" s="53">
        <v>269.97500000000002</v>
      </c>
      <c r="AH10" s="53">
        <v>22.429365318069713</v>
      </c>
      <c r="AI10" s="53">
        <v>247.5</v>
      </c>
      <c r="AJ10" s="53">
        <v>262.5</v>
      </c>
      <c r="AK10" s="53">
        <v>257.5</v>
      </c>
      <c r="AL10" s="53">
        <v>8.6602540378443873</v>
      </c>
    </row>
    <row r="11" spans="1:38" ht="15.75" x14ac:dyDescent="0.25">
      <c r="A11" s="45" t="s">
        <v>11</v>
      </c>
      <c r="B11" s="45" t="s">
        <v>92</v>
      </c>
      <c r="C11" s="45" t="s">
        <v>107</v>
      </c>
      <c r="D11" s="45" t="s">
        <v>29</v>
      </c>
      <c r="E11" s="3">
        <v>8.17</v>
      </c>
      <c r="F11" s="3"/>
      <c r="G11" s="3">
        <v>4130</v>
      </c>
      <c r="H11" s="3"/>
      <c r="I11" s="4">
        <v>240</v>
      </c>
      <c r="J11" s="4"/>
      <c r="K11" s="4">
        <v>204.8</v>
      </c>
      <c r="L11" s="4"/>
      <c r="M11" s="4">
        <v>400</v>
      </c>
      <c r="N11" s="4"/>
      <c r="O11" s="4">
        <v>32</v>
      </c>
      <c r="P11" s="4"/>
      <c r="Q11" s="4">
        <v>687.5</v>
      </c>
      <c r="R11" s="4"/>
      <c r="S11" s="4">
        <v>1000</v>
      </c>
      <c r="T11" s="4"/>
      <c r="U11" s="4">
        <v>16.5</v>
      </c>
      <c r="V11" s="4"/>
      <c r="W11" s="4">
        <v>204.35</v>
      </c>
      <c r="Z11" s="51" t="s">
        <v>4</v>
      </c>
      <c r="AA11" s="52">
        <v>151</v>
      </c>
      <c r="AB11" s="52">
        <v>204.8</v>
      </c>
      <c r="AC11" s="52">
        <v>177</v>
      </c>
      <c r="AD11" s="52">
        <v>19.862488805244556</v>
      </c>
      <c r="AE11" s="53">
        <v>153.6</v>
      </c>
      <c r="AF11" s="53">
        <v>235.5</v>
      </c>
      <c r="AG11" s="53">
        <v>203.83750000000001</v>
      </c>
      <c r="AH11" s="53">
        <v>22.429365318069713</v>
      </c>
      <c r="AI11" s="53">
        <v>192</v>
      </c>
      <c r="AJ11" s="53">
        <v>204.5</v>
      </c>
      <c r="AK11" s="53">
        <v>197.86666666666667</v>
      </c>
      <c r="AL11" s="53">
        <v>6.2851677251552589</v>
      </c>
    </row>
    <row r="12" spans="1:38" ht="15.75" x14ac:dyDescent="0.25">
      <c r="A12" s="45" t="s">
        <v>11</v>
      </c>
      <c r="B12" s="45" t="s">
        <v>92</v>
      </c>
      <c r="C12" s="45" t="s">
        <v>108</v>
      </c>
      <c r="D12" s="45" t="s">
        <v>30</v>
      </c>
      <c r="E12" s="3">
        <v>7.95</v>
      </c>
      <c r="F12" s="3"/>
      <c r="G12" s="3">
        <v>4070</v>
      </c>
      <c r="H12" s="3"/>
      <c r="I12" s="4">
        <v>262.5</v>
      </c>
      <c r="J12" s="4"/>
      <c r="K12" s="4">
        <v>166.4</v>
      </c>
      <c r="L12" s="4"/>
      <c r="M12" s="4">
        <v>425</v>
      </c>
      <c r="N12" s="4"/>
      <c r="O12" s="4">
        <v>26</v>
      </c>
      <c r="P12" s="4"/>
      <c r="Q12" s="4">
        <v>675</v>
      </c>
      <c r="R12" s="4"/>
      <c r="S12" s="4">
        <v>1050</v>
      </c>
      <c r="T12" s="4"/>
      <c r="U12" s="4">
        <v>11.5</v>
      </c>
      <c r="V12" s="4"/>
      <c r="W12" s="4">
        <v>204.35</v>
      </c>
      <c r="Z12" s="51" t="s">
        <v>5</v>
      </c>
      <c r="AA12" s="52">
        <v>400</v>
      </c>
      <c r="AB12" s="52">
        <v>460</v>
      </c>
      <c r="AC12" s="52">
        <v>431.96428571428572</v>
      </c>
      <c r="AD12" s="52">
        <v>14.616197924160776</v>
      </c>
      <c r="AE12">
        <v>450</v>
      </c>
      <c r="AF12">
        <v>580</v>
      </c>
      <c r="AG12">
        <v>496.875</v>
      </c>
      <c r="AH12">
        <v>50.475418345397173</v>
      </c>
      <c r="AI12" s="53">
        <v>462</v>
      </c>
      <c r="AJ12" s="53">
        <v>510</v>
      </c>
      <c r="AK12" s="53">
        <v>490.66666666666669</v>
      </c>
      <c r="AL12" s="53">
        <v>25.324559884296772</v>
      </c>
    </row>
    <row r="13" spans="1:38" ht="15.75" x14ac:dyDescent="0.25">
      <c r="A13" s="45" t="s">
        <v>11</v>
      </c>
      <c r="B13" s="45" t="s">
        <v>89</v>
      </c>
      <c r="C13" s="45" t="s">
        <v>109</v>
      </c>
      <c r="D13" s="45" t="s">
        <v>31</v>
      </c>
      <c r="E13" s="3">
        <v>8.0299999999999994</v>
      </c>
      <c r="F13" s="3"/>
      <c r="G13" s="3">
        <v>4170</v>
      </c>
      <c r="H13" s="3"/>
      <c r="I13" s="4">
        <v>235</v>
      </c>
      <c r="J13" s="4"/>
      <c r="K13" s="4">
        <v>151</v>
      </c>
      <c r="L13" s="4"/>
      <c r="M13" s="4">
        <v>440</v>
      </c>
      <c r="N13" s="4"/>
      <c r="O13" s="4">
        <v>23</v>
      </c>
      <c r="P13" s="5"/>
      <c r="Q13" s="5">
        <v>650</v>
      </c>
      <c r="R13" s="5"/>
      <c r="S13" s="4">
        <v>1112.5</v>
      </c>
      <c r="T13" s="4"/>
      <c r="U13" s="4">
        <v>14</v>
      </c>
      <c r="V13" s="4"/>
      <c r="W13" s="4">
        <v>204.25</v>
      </c>
      <c r="Z13" s="51" t="s">
        <v>6</v>
      </c>
      <c r="AA13" s="52">
        <v>19</v>
      </c>
      <c r="AB13" s="52">
        <v>34</v>
      </c>
      <c r="AC13" s="52">
        <v>26.25</v>
      </c>
      <c r="AD13" s="52">
        <v>5.6253205036896139</v>
      </c>
      <c r="AE13" s="53">
        <v>26</v>
      </c>
      <c r="AF13" s="53">
        <v>34</v>
      </c>
      <c r="AG13" s="53">
        <v>30.125</v>
      </c>
      <c r="AH13" s="53">
        <v>3.090885217631258</v>
      </c>
      <c r="AI13" s="53">
        <v>26</v>
      </c>
      <c r="AJ13" s="53">
        <v>31</v>
      </c>
      <c r="AK13" s="53">
        <v>28.5</v>
      </c>
      <c r="AL13" s="53">
        <v>2.5</v>
      </c>
    </row>
    <row r="14" spans="1:38" ht="15.75" x14ac:dyDescent="0.25">
      <c r="A14" s="45" t="s">
        <v>11</v>
      </c>
      <c r="B14" s="45" t="s">
        <v>89</v>
      </c>
      <c r="C14" s="45" t="s">
        <v>101</v>
      </c>
      <c r="D14" s="45" t="s">
        <v>22</v>
      </c>
      <c r="E14" s="4">
        <v>7.97</v>
      </c>
      <c r="F14" s="4"/>
      <c r="G14" s="4">
        <v>4240</v>
      </c>
      <c r="H14" s="4"/>
      <c r="I14" s="4">
        <v>232.5</v>
      </c>
      <c r="J14" s="4"/>
      <c r="K14" s="4">
        <v>194.6</v>
      </c>
      <c r="L14" s="4"/>
      <c r="M14" s="4">
        <v>430</v>
      </c>
      <c r="N14" s="4"/>
      <c r="O14" s="4">
        <v>19</v>
      </c>
      <c r="P14" s="5"/>
      <c r="Q14" s="5">
        <v>712.5</v>
      </c>
      <c r="R14" s="5"/>
      <c r="S14" s="4">
        <v>1212.5</v>
      </c>
      <c r="T14" s="4"/>
      <c r="U14" s="4">
        <v>14</v>
      </c>
      <c r="V14" s="4"/>
      <c r="W14" s="4">
        <v>192.15</v>
      </c>
      <c r="Z14" s="51" t="s">
        <v>7</v>
      </c>
      <c r="AA14" s="52">
        <v>650</v>
      </c>
      <c r="AB14" s="52">
        <v>712.5</v>
      </c>
      <c r="AC14" s="52">
        <v>691.07142857142856</v>
      </c>
      <c r="AD14" s="52">
        <v>18.623658591712299</v>
      </c>
      <c r="AE14" s="53">
        <v>712.5</v>
      </c>
      <c r="AF14" s="53">
        <v>1000</v>
      </c>
      <c r="AG14" s="53">
        <v>819.1875</v>
      </c>
      <c r="AH14" s="53">
        <v>102.05353549555673</v>
      </c>
      <c r="AI14" s="53">
        <v>750</v>
      </c>
      <c r="AJ14" s="53">
        <v>837.5</v>
      </c>
      <c r="AK14" s="53">
        <v>789.33333333333337</v>
      </c>
      <c r="AL14" s="53">
        <v>44.413774139711805</v>
      </c>
    </row>
    <row r="15" spans="1:38" ht="15.75" x14ac:dyDescent="0.25">
      <c r="A15" s="45" t="s">
        <v>11</v>
      </c>
      <c r="B15" s="45" t="s">
        <v>89</v>
      </c>
      <c r="C15" s="45" t="s">
        <v>110</v>
      </c>
      <c r="D15" s="45" t="s">
        <v>32</v>
      </c>
      <c r="E15" s="4">
        <v>8.09</v>
      </c>
      <c r="F15" s="4"/>
      <c r="G15" s="4">
        <v>4090</v>
      </c>
      <c r="H15" s="4"/>
      <c r="I15" s="4">
        <v>235</v>
      </c>
      <c r="J15" s="4"/>
      <c r="K15" s="4">
        <v>153.6</v>
      </c>
      <c r="L15" s="4"/>
      <c r="M15" s="4">
        <v>430</v>
      </c>
      <c r="N15" s="4"/>
      <c r="O15" s="4">
        <v>32</v>
      </c>
      <c r="P15" s="4"/>
      <c r="Q15" s="4">
        <v>700</v>
      </c>
      <c r="R15" s="4"/>
      <c r="S15" s="4">
        <v>1000</v>
      </c>
      <c r="T15" s="4"/>
      <c r="U15" s="4">
        <v>22.5</v>
      </c>
      <c r="V15" s="4"/>
      <c r="W15" s="4">
        <v>195.2</v>
      </c>
      <c r="Z15" s="51" t="s">
        <v>8</v>
      </c>
      <c r="AA15" s="52">
        <v>1000</v>
      </c>
      <c r="AB15" s="52">
        <v>1187.5</v>
      </c>
      <c r="AC15" s="52">
        <v>1115.1785714285713</v>
      </c>
      <c r="AD15" s="52">
        <v>80.887292703360529</v>
      </c>
      <c r="AE15" s="53">
        <v>1187.5</v>
      </c>
      <c r="AF15" s="53">
        <v>1375</v>
      </c>
      <c r="AG15" s="53">
        <v>1281</v>
      </c>
      <c r="AH15" s="53">
        <v>70.575187869797006</v>
      </c>
      <c r="AI15" s="53">
        <v>1050</v>
      </c>
      <c r="AJ15" s="53">
        <v>1162.5</v>
      </c>
      <c r="AK15" s="53">
        <v>1120.8333333333333</v>
      </c>
      <c r="AL15" s="53">
        <v>61.661035778953092</v>
      </c>
    </row>
    <row r="16" spans="1:38" ht="15.75" x14ac:dyDescent="0.25">
      <c r="A16" s="54" t="s">
        <v>23</v>
      </c>
      <c r="B16" s="54" t="s">
        <v>92</v>
      </c>
      <c r="C16" s="54" t="s">
        <v>93</v>
      </c>
      <c r="D16" s="54" t="s">
        <v>14</v>
      </c>
      <c r="E16" s="3">
        <v>7.86</v>
      </c>
      <c r="F16" s="54">
        <f>MIN(E16:E23)</f>
        <v>7.77</v>
      </c>
      <c r="G16" s="3">
        <v>4510</v>
      </c>
      <c r="H16" s="54">
        <f>MIN(G16:G23)</f>
        <v>4510</v>
      </c>
      <c r="I16" s="4">
        <v>250</v>
      </c>
      <c r="J16" s="54">
        <f>MIN(I16:I23)</f>
        <v>247.3</v>
      </c>
      <c r="K16" s="4">
        <v>153.6</v>
      </c>
      <c r="L16" s="54">
        <f>MIN(K16:K23)</f>
        <v>153.6</v>
      </c>
      <c r="M16" s="4">
        <v>480</v>
      </c>
      <c r="N16" s="54">
        <f>MIN(M16:M23)</f>
        <v>450</v>
      </c>
      <c r="O16" s="4">
        <v>26</v>
      </c>
      <c r="P16" s="54">
        <f>MIN(O16:O23)</f>
        <v>26</v>
      </c>
      <c r="Q16" s="4">
        <v>712.5</v>
      </c>
      <c r="R16" s="54">
        <f>MIN(Q16:Q23)</f>
        <v>712.5</v>
      </c>
      <c r="S16" s="4">
        <v>1187.5</v>
      </c>
      <c r="T16" s="54">
        <f>MIN(S16:S23)</f>
        <v>1187.5</v>
      </c>
      <c r="U16" s="4">
        <v>22.5</v>
      </c>
      <c r="V16" s="54">
        <f>MIN(U16:U23)</f>
        <v>6.5</v>
      </c>
      <c r="W16" s="4">
        <v>201.3</v>
      </c>
      <c r="X16" s="54">
        <f>MIN(W16:W23)</f>
        <v>183</v>
      </c>
      <c r="Y16" s="46"/>
      <c r="Z16" s="51" t="s">
        <v>9</v>
      </c>
      <c r="AA16" s="52">
        <v>4</v>
      </c>
      <c r="AB16" s="52">
        <v>12.5</v>
      </c>
      <c r="AC16" s="52">
        <v>12.1</v>
      </c>
      <c r="AD16" s="52">
        <v>4.7273345880836812</v>
      </c>
      <c r="AE16" s="53">
        <v>6.5</v>
      </c>
      <c r="AF16" s="53">
        <v>22.5</v>
      </c>
      <c r="AG16" s="53">
        <v>13.375</v>
      </c>
      <c r="AH16" s="53">
        <v>5.8048624937571578</v>
      </c>
      <c r="AI16" s="53">
        <v>9</v>
      </c>
      <c r="AJ16" s="53">
        <v>31.5</v>
      </c>
      <c r="AK16" s="53">
        <v>23.333333333333332</v>
      </c>
      <c r="AL16" s="53">
        <v>12.453245895481762</v>
      </c>
    </row>
    <row r="17" spans="1:38" ht="15.75" x14ac:dyDescent="0.25">
      <c r="A17" s="54" t="s">
        <v>23</v>
      </c>
      <c r="B17" s="54" t="s">
        <v>89</v>
      </c>
      <c r="C17" s="54" t="s">
        <v>96</v>
      </c>
      <c r="D17" s="54" t="s">
        <v>17</v>
      </c>
      <c r="E17" s="3">
        <v>8.2799999999999994</v>
      </c>
      <c r="F17" s="54">
        <f>MAX(E16:E23)</f>
        <v>8.2799999999999994</v>
      </c>
      <c r="G17" s="3">
        <v>5180</v>
      </c>
      <c r="H17" s="54">
        <f>MAX(G16:G23)</f>
        <v>5180</v>
      </c>
      <c r="I17" s="4">
        <v>272.5</v>
      </c>
      <c r="J17" s="54">
        <f>MAX(I16:I23)</f>
        <v>317.5</v>
      </c>
      <c r="K17" s="4">
        <v>192</v>
      </c>
      <c r="L17" s="54">
        <f>MAX(K16:K23)</f>
        <v>235.5</v>
      </c>
      <c r="M17" s="4">
        <v>450</v>
      </c>
      <c r="N17" s="54">
        <f>MAX(M16:M23)</f>
        <v>580</v>
      </c>
      <c r="O17" s="4">
        <v>30</v>
      </c>
      <c r="P17" s="54">
        <f>MAX(O16:O23)</f>
        <v>34</v>
      </c>
      <c r="Q17" s="4">
        <v>878.5</v>
      </c>
      <c r="R17" s="54">
        <f>MAX(Q16:Q23)</f>
        <v>1000</v>
      </c>
      <c r="S17" s="4">
        <v>1225</v>
      </c>
      <c r="T17" s="54">
        <f>MAX(S16:S23)</f>
        <v>1375</v>
      </c>
      <c r="U17" s="4">
        <v>16.5</v>
      </c>
      <c r="V17" s="54">
        <f>MAX(U16:U23)</f>
        <v>22.5</v>
      </c>
      <c r="W17" s="4">
        <v>186.05</v>
      </c>
      <c r="X17" s="54">
        <f>MAX(W16:W23)</f>
        <v>201.3</v>
      </c>
      <c r="Y17" s="46"/>
      <c r="Z17" s="51" t="s">
        <v>10</v>
      </c>
      <c r="AA17" s="52">
        <v>186.05</v>
      </c>
      <c r="AB17" s="52">
        <v>195.2</v>
      </c>
      <c r="AC17" s="52">
        <v>201.29285714285712</v>
      </c>
      <c r="AD17" s="52">
        <v>7.3714067424500023</v>
      </c>
      <c r="AE17" s="53">
        <v>183</v>
      </c>
      <c r="AF17" s="53">
        <v>201.3</v>
      </c>
      <c r="AG17" s="53">
        <v>192.15</v>
      </c>
      <c r="AH17" s="53">
        <v>7.4709437154886915</v>
      </c>
      <c r="AI17" s="53">
        <v>189.1</v>
      </c>
      <c r="AJ17" s="53">
        <v>198.25</v>
      </c>
      <c r="AK17" s="53">
        <v>193.16666666666666</v>
      </c>
      <c r="AL17" s="53">
        <v>4.6589519565384387</v>
      </c>
    </row>
    <row r="18" spans="1:38" ht="15.75" x14ac:dyDescent="0.25">
      <c r="A18" s="54" t="s">
        <v>23</v>
      </c>
      <c r="B18" s="54" t="s">
        <v>89</v>
      </c>
      <c r="C18" s="54" t="s">
        <v>111</v>
      </c>
      <c r="D18" s="54" t="s">
        <v>34</v>
      </c>
      <c r="E18" s="3">
        <v>7.91</v>
      </c>
      <c r="F18" s="54">
        <f>AVERAGE(E16:E23)</f>
        <v>8.0237499999999997</v>
      </c>
      <c r="G18" s="3">
        <v>4690</v>
      </c>
      <c r="H18" s="54">
        <f>AVERAGE(G16:G23)</f>
        <v>4912.5</v>
      </c>
      <c r="I18" s="4">
        <v>247.3</v>
      </c>
      <c r="J18" s="54">
        <f>AVERAGE(I16:I23)</f>
        <v>269.97500000000002</v>
      </c>
      <c r="K18" s="4">
        <v>204.8</v>
      </c>
      <c r="L18" s="54">
        <f>AVERAGE(K16:K23)</f>
        <v>203.83750000000001</v>
      </c>
      <c r="M18" s="4">
        <v>462.5</v>
      </c>
      <c r="N18" s="54">
        <f>AVERAGE(M16:M23)</f>
        <v>496.875</v>
      </c>
      <c r="O18" s="4">
        <v>31</v>
      </c>
      <c r="P18" s="54">
        <f>AVERAGE(O16:O23)</f>
        <v>30.125</v>
      </c>
      <c r="Q18" s="4">
        <v>750</v>
      </c>
      <c r="R18" s="54">
        <f>AVERAGE(Q16:Q23)</f>
        <v>819.1875</v>
      </c>
      <c r="S18" s="4">
        <v>1350</v>
      </c>
      <c r="T18" s="54">
        <f>AVERAGE(S16:S23)</f>
        <v>1281</v>
      </c>
      <c r="U18" s="4">
        <v>6.5</v>
      </c>
      <c r="V18" s="54">
        <f>AVERAGE(U16:U23)</f>
        <v>13.375</v>
      </c>
      <c r="W18" s="4">
        <v>198.25</v>
      </c>
      <c r="X18" s="54">
        <f>AVERAGE(W16:W23)</f>
        <v>192.15</v>
      </c>
      <c r="Y18" s="46"/>
    </row>
    <row r="19" spans="1:38" ht="15.75" x14ac:dyDescent="0.25">
      <c r="A19" s="54" t="s">
        <v>23</v>
      </c>
      <c r="B19" s="54" t="s">
        <v>89</v>
      </c>
      <c r="C19" s="54" t="s">
        <v>112</v>
      </c>
      <c r="D19" s="54" t="s">
        <v>35</v>
      </c>
      <c r="E19" s="3">
        <v>8.11</v>
      </c>
      <c r="F19" s="54">
        <f>STDEV(E16:E23)</f>
        <v>0.17524982168321859</v>
      </c>
      <c r="G19" s="3">
        <v>4780</v>
      </c>
      <c r="H19" s="54">
        <f>STDEV(G16:G23)</f>
        <v>295.91263189374951</v>
      </c>
      <c r="I19" s="4">
        <v>317.5</v>
      </c>
      <c r="J19" s="54">
        <f>STDEV(I16:I23)</f>
        <v>22.429365318069713</v>
      </c>
      <c r="K19" s="4">
        <v>204.8</v>
      </c>
      <c r="L19" s="54">
        <f>STDEV(K16:K23)</f>
        <v>24.201708174660396</v>
      </c>
      <c r="M19" s="4">
        <v>462.5</v>
      </c>
      <c r="N19" s="54">
        <f>STDEV(M16:M23)</f>
        <v>50.475418345397173</v>
      </c>
      <c r="O19" s="4">
        <v>31</v>
      </c>
      <c r="P19" s="54">
        <f>STDEV(O16:O23)</f>
        <v>3.090885217631258</v>
      </c>
      <c r="Q19" s="4">
        <v>725</v>
      </c>
      <c r="R19" s="54">
        <f>STDEV(Q16:Q23)</f>
        <v>102.05353549555673</v>
      </c>
      <c r="S19" s="4">
        <v>1375</v>
      </c>
      <c r="T19" s="54">
        <f>STDEV(S16:S23)</f>
        <v>70.575187869797006</v>
      </c>
      <c r="U19" s="4">
        <v>7</v>
      </c>
      <c r="V19" s="54">
        <f>STDEV(U16:U23)</f>
        <v>5.8048624937571578</v>
      </c>
      <c r="W19" s="4">
        <v>198.25</v>
      </c>
      <c r="X19" s="54">
        <f>STDEV(W16:W23)</f>
        <v>7.4709437154886915</v>
      </c>
      <c r="Y19" s="46"/>
    </row>
    <row r="20" spans="1:38" ht="15.75" x14ac:dyDescent="0.25">
      <c r="A20" s="54" t="s">
        <v>23</v>
      </c>
      <c r="B20" s="54" t="s">
        <v>89</v>
      </c>
      <c r="C20" s="54" t="s">
        <v>114</v>
      </c>
      <c r="D20" s="54" t="s">
        <v>37</v>
      </c>
      <c r="E20" s="3">
        <v>8.18</v>
      </c>
      <c r="F20" s="3"/>
      <c r="G20" s="3">
        <v>5180</v>
      </c>
      <c r="H20" s="3"/>
      <c r="I20" s="4">
        <v>275</v>
      </c>
      <c r="J20" s="4"/>
      <c r="K20" s="4">
        <v>222.7</v>
      </c>
      <c r="L20" s="4"/>
      <c r="M20" s="4">
        <v>580</v>
      </c>
      <c r="N20" s="4"/>
      <c r="O20" s="4">
        <v>34</v>
      </c>
      <c r="P20" s="4"/>
      <c r="Q20" s="4">
        <v>900</v>
      </c>
      <c r="R20" s="4"/>
      <c r="S20" s="4">
        <v>1312.5</v>
      </c>
      <c r="T20" s="4"/>
      <c r="U20" s="4">
        <v>16</v>
      </c>
      <c r="V20" s="4"/>
      <c r="W20" s="4">
        <v>186.05</v>
      </c>
    </row>
    <row r="21" spans="1:38" ht="15.75" x14ac:dyDescent="0.25">
      <c r="A21" s="54" t="s">
        <v>23</v>
      </c>
      <c r="B21" s="54" t="s">
        <v>89</v>
      </c>
      <c r="C21" s="54" t="s">
        <v>99</v>
      </c>
      <c r="D21" s="54" t="s">
        <v>20</v>
      </c>
      <c r="E21" s="3">
        <v>7.77</v>
      </c>
      <c r="F21" s="3"/>
      <c r="G21" s="3">
        <v>4600</v>
      </c>
      <c r="H21" s="3"/>
      <c r="I21" s="4">
        <v>252.5</v>
      </c>
      <c r="J21" s="4"/>
      <c r="K21" s="4">
        <v>204.8</v>
      </c>
      <c r="L21" s="4"/>
      <c r="M21" s="4">
        <v>500</v>
      </c>
      <c r="N21" s="4"/>
      <c r="O21" s="4">
        <v>26</v>
      </c>
      <c r="P21" s="4"/>
      <c r="Q21" s="4">
        <v>750</v>
      </c>
      <c r="R21" s="4"/>
      <c r="S21" s="4">
        <v>1225</v>
      </c>
      <c r="T21" s="4"/>
      <c r="U21" s="4">
        <v>7.5</v>
      </c>
      <c r="V21" s="4"/>
      <c r="W21" s="4">
        <v>198.25</v>
      </c>
    </row>
    <row r="22" spans="1:38" ht="15.75" x14ac:dyDescent="0.25">
      <c r="A22" s="54" t="s">
        <v>23</v>
      </c>
      <c r="B22" s="54" t="s">
        <v>92</v>
      </c>
      <c r="C22" s="54" t="s">
        <v>115</v>
      </c>
      <c r="D22" s="54" t="s">
        <v>38</v>
      </c>
      <c r="E22" s="3">
        <v>7.96</v>
      </c>
      <c r="F22" s="3"/>
      <c r="G22" s="3">
        <v>5180</v>
      </c>
      <c r="H22" s="3"/>
      <c r="I22" s="4">
        <v>272.5</v>
      </c>
      <c r="J22" s="4"/>
      <c r="K22" s="4">
        <v>212.5</v>
      </c>
      <c r="L22" s="4"/>
      <c r="M22" s="4">
        <v>570</v>
      </c>
      <c r="N22" s="4"/>
      <c r="O22" s="4">
        <v>29</v>
      </c>
      <c r="P22" s="4"/>
      <c r="Q22" s="4">
        <v>1000</v>
      </c>
      <c r="R22" s="4"/>
      <c r="S22" s="4">
        <v>1235.5</v>
      </c>
      <c r="T22" s="4"/>
      <c r="U22" s="4">
        <v>14</v>
      </c>
      <c r="V22" s="4"/>
      <c r="W22" s="4">
        <v>183</v>
      </c>
    </row>
    <row r="23" spans="1:38" ht="15.75" x14ac:dyDescent="0.25">
      <c r="A23" s="54" t="s">
        <v>23</v>
      </c>
      <c r="B23" s="54" t="s">
        <v>89</v>
      </c>
      <c r="C23" s="54" t="s">
        <v>113</v>
      </c>
      <c r="D23" s="55" t="s">
        <v>36</v>
      </c>
      <c r="E23" s="4">
        <v>8.1199999999999992</v>
      </c>
      <c r="F23" s="4"/>
      <c r="G23" s="4">
        <v>5180</v>
      </c>
      <c r="H23" s="4"/>
      <c r="I23" s="4">
        <v>272.5</v>
      </c>
      <c r="J23" s="4"/>
      <c r="K23" s="4">
        <v>235.5</v>
      </c>
      <c r="L23" s="4"/>
      <c r="M23" s="4">
        <v>470</v>
      </c>
      <c r="N23" s="4"/>
      <c r="O23" s="4">
        <v>34</v>
      </c>
      <c r="P23" s="4"/>
      <c r="Q23" s="4">
        <v>837.5</v>
      </c>
      <c r="R23" s="4"/>
      <c r="S23" s="4">
        <v>1337.5</v>
      </c>
      <c r="T23" s="4"/>
      <c r="U23" s="4">
        <v>17</v>
      </c>
      <c r="V23" s="4"/>
      <c r="W23" s="4">
        <v>186.05</v>
      </c>
    </row>
    <row r="24" spans="1:38" ht="16.5" customHeight="1" x14ac:dyDescent="0.25">
      <c r="A24" s="44" t="s">
        <v>33</v>
      </c>
      <c r="B24" s="44" t="s">
        <v>92</v>
      </c>
      <c r="C24" s="44" t="s">
        <v>95</v>
      </c>
      <c r="D24" s="44" t="s">
        <v>16</v>
      </c>
      <c r="E24" s="3">
        <v>8.17</v>
      </c>
      <c r="F24" s="44">
        <f>MIN(E24:E26)</f>
        <v>7.98</v>
      </c>
      <c r="G24" s="3">
        <v>4600</v>
      </c>
      <c r="H24" s="44">
        <f>MIN(G24:G26)</f>
        <v>4530</v>
      </c>
      <c r="I24" s="4">
        <v>262.5</v>
      </c>
      <c r="J24" s="44">
        <f>MIN(I24:I26)</f>
        <v>247.5</v>
      </c>
      <c r="K24" s="4">
        <v>204.5</v>
      </c>
      <c r="L24" s="44">
        <f>MIN(K24:K26)</f>
        <v>192</v>
      </c>
      <c r="M24" s="4">
        <v>510</v>
      </c>
      <c r="N24" s="44">
        <f>MIN(M24:M26)</f>
        <v>462</v>
      </c>
      <c r="O24" s="4">
        <v>28.5</v>
      </c>
      <c r="P24" s="44">
        <f>MIN(O24:O26)</f>
        <v>26</v>
      </c>
      <c r="Q24" s="4">
        <v>837.5</v>
      </c>
      <c r="R24" s="44">
        <f>MIN(Q24:Q26)</f>
        <v>750</v>
      </c>
      <c r="S24" s="4">
        <v>1162.5</v>
      </c>
      <c r="T24" s="44">
        <f>MIN(S24:S26)</f>
        <v>1050</v>
      </c>
      <c r="U24" s="4">
        <v>31.5</v>
      </c>
      <c r="V24" s="44">
        <f>MIN(U24:U26)</f>
        <v>9</v>
      </c>
      <c r="W24" s="4">
        <v>189.1</v>
      </c>
      <c r="X24" s="44">
        <f>MIN(W24:W26)</f>
        <v>189.1</v>
      </c>
      <c r="Y24" s="48"/>
    </row>
    <row r="25" spans="1:38" ht="15.75" x14ac:dyDescent="0.25">
      <c r="A25" s="44" t="s">
        <v>33</v>
      </c>
      <c r="B25" s="44" t="s">
        <v>92</v>
      </c>
      <c r="C25" s="44" t="s">
        <v>106</v>
      </c>
      <c r="D25" s="44" t="s">
        <v>28</v>
      </c>
      <c r="E25" s="3">
        <v>8.0299999999999994</v>
      </c>
      <c r="F25" s="44">
        <f>MAX(E24:E26)</f>
        <v>8.17</v>
      </c>
      <c r="G25" s="3">
        <v>4550</v>
      </c>
      <c r="H25" s="44">
        <f>MAX(G24:G26)</f>
        <v>4600</v>
      </c>
      <c r="I25" s="4">
        <v>247.5</v>
      </c>
      <c r="J25" s="44">
        <f>MAX(I24:I26)</f>
        <v>262.5</v>
      </c>
      <c r="K25" s="4">
        <v>192</v>
      </c>
      <c r="L25" s="44">
        <f>MAX(K24:K26)</f>
        <v>204.5</v>
      </c>
      <c r="M25" s="4">
        <v>462</v>
      </c>
      <c r="N25" s="44">
        <f>MAX(M24:M26)</f>
        <v>510</v>
      </c>
      <c r="O25" s="4">
        <v>31</v>
      </c>
      <c r="P25" s="44">
        <f>MAX(O24:O26)</f>
        <v>31</v>
      </c>
      <c r="Q25" s="4">
        <v>750</v>
      </c>
      <c r="R25" s="44">
        <f>MAX(Q24:Q26)</f>
        <v>837.5</v>
      </c>
      <c r="S25" s="4">
        <v>1050</v>
      </c>
      <c r="T25" s="44">
        <f>MAX(S24:S26)</f>
        <v>1162.5</v>
      </c>
      <c r="U25" s="4">
        <v>9</v>
      </c>
      <c r="V25" s="44">
        <f>MAX(U24:U26)</f>
        <v>31.5</v>
      </c>
      <c r="W25" s="4">
        <v>198.25</v>
      </c>
      <c r="X25" s="44">
        <f>MAX(W24:W26)</f>
        <v>198.25</v>
      </c>
      <c r="Y25" s="48"/>
    </row>
    <row r="26" spans="1:38" ht="15.75" x14ac:dyDescent="0.25">
      <c r="A26" s="44" t="s">
        <v>33</v>
      </c>
      <c r="B26" s="44" t="s">
        <v>89</v>
      </c>
      <c r="C26" s="44" t="s">
        <v>100</v>
      </c>
      <c r="D26" s="44" t="s">
        <v>21</v>
      </c>
      <c r="E26" s="3">
        <v>7.98</v>
      </c>
      <c r="F26" s="44">
        <f>AVERAGE(E24:E26)</f>
        <v>8.06</v>
      </c>
      <c r="G26" s="3">
        <v>4530</v>
      </c>
      <c r="H26" s="44">
        <f>AVERAGE(G24:G26)</f>
        <v>4560</v>
      </c>
      <c r="I26" s="4">
        <v>262.5</v>
      </c>
      <c r="J26" s="44">
        <f>AVERAGE(I24:I26)</f>
        <v>257.5</v>
      </c>
      <c r="K26" s="4">
        <v>197.1</v>
      </c>
      <c r="L26" s="44">
        <f>AVERAGE(K24:K26)</f>
        <v>197.86666666666667</v>
      </c>
      <c r="M26" s="4">
        <v>500</v>
      </c>
      <c r="N26" s="44">
        <f>AVERAGE(M24:M26)</f>
        <v>490.66666666666669</v>
      </c>
      <c r="O26" s="4">
        <v>26</v>
      </c>
      <c r="P26" s="44">
        <f>AVERAGE(O24:O26)</f>
        <v>28.5</v>
      </c>
      <c r="Q26" s="4">
        <v>780.5</v>
      </c>
      <c r="R26" s="44">
        <f>AVERAGE(Q24:Q26)</f>
        <v>789.33333333333337</v>
      </c>
      <c r="S26" s="4">
        <v>1150</v>
      </c>
      <c r="T26" s="44">
        <f>AVERAGE(S24:S26)</f>
        <v>1120.8333333333333</v>
      </c>
      <c r="U26" s="4">
        <v>29.5</v>
      </c>
      <c r="V26" s="44">
        <f>AVERAGE(U24:U26)</f>
        <v>23.333333333333332</v>
      </c>
      <c r="W26" s="4">
        <v>192.15</v>
      </c>
      <c r="X26" s="44">
        <f>AVERAGE(W24:W26)</f>
        <v>193.16666666666666</v>
      </c>
      <c r="Y26" s="48"/>
    </row>
    <row r="27" spans="1:38" ht="15.75" x14ac:dyDescent="0.25">
      <c r="F27" s="44">
        <f>STDEV(E24:E26)</f>
        <v>9.8488578017960932E-2</v>
      </c>
      <c r="H27" s="44">
        <f>STDEV(G24:G26)</f>
        <v>36.055512754639892</v>
      </c>
      <c r="J27" s="44">
        <f>STDEV(I24:I26)</f>
        <v>8.6602540378443873</v>
      </c>
      <c r="L27" s="44">
        <f>STDEV(K24:K26)</f>
        <v>6.2851677251552589</v>
      </c>
      <c r="N27" s="44">
        <f>STDEV(M24:M26)</f>
        <v>25.324559884296772</v>
      </c>
      <c r="P27" s="44">
        <f>STDEV(O24:O26)</f>
        <v>2.5</v>
      </c>
      <c r="R27" s="44">
        <f>STDEV(Q24:Q26)</f>
        <v>44.413774139711805</v>
      </c>
      <c r="T27" s="44">
        <f>STDEV(S24:S26)</f>
        <v>61.661035778953092</v>
      </c>
      <c r="V27" s="44">
        <f>STDEV(U24:U26)</f>
        <v>12.453245895481762</v>
      </c>
      <c r="X27" s="44">
        <f>STDEV(W24:W26)</f>
        <v>4.6589519565384387</v>
      </c>
      <c r="Y27" s="48"/>
    </row>
  </sheetData>
  <mergeCells count="3">
    <mergeCell ref="AA6:AD6"/>
    <mergeCell ref="AE6:AH6"/>
    <mergeCell ref="AI6:AL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N26"/>
  <sheetViews>
    <sheetView topLeftCell="B6" workbookViewId="0">
      <selection activeCell="P10" sqref="P10"/>
    </sheetView>
  </sheetViews>
  <sheetFormatPr baseColWidth="10" defaultRowHeight="15" x14ac:dyDescent="0.25"/>
  <cols>
    <col min="3" max="3" width="21.140625" customWidth="1"/>
  </cols>
  <sheetData>
    <row r="1" spans="1:14" x14ac:dyDescent="0.25">
      <c r="A1" s="1" t="s">
        <v>0</v>
      </c>
      <c r="B1" s="1" t="s">
        <v>116</v>
      </c>
      <c r="C1" s="39" t="s">
        <v>118</v>
      </c>
      <c r="D1" s="2" t="s">
        <v>117</v>
      </c>
      <c r="E1" s="2" t="s">
        <v>1</v>
      </c>
      <c r="F1" s="2" t="s">
        <v>208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10</v>
      </c>
      <c r="N1" s="2" t="s">
        <v>9</v>
      </c>
    </row>
    <row r="2" spans="1:14" ht="15.75" x14ac:dyDescent="0.25">
      <c r="A2" s="45" t="s">
        <v>11</v>
      </c>
      <c r="B2" s="45" t="s">
        <v>89</v>
      </c>
      <c r="C2" s="45" t="s">
        <v>90</v>
      </c>
      <c r="D2" s="45" t="s">
        <v>12</v>
      </c>
      <c r="E2" s="3">
        <v>8.08</v>
      </c>
      <c r="F2" s="3">
        <v>4080</v>
      </c>
      <c r="G2" s="3">
        <v>235</v>
      </c>
      <c r="H2" s="3">
        <v>204.8</v>
      </c>
      <c r="I2" s="3">
        <v>460</v>
      </c>
      <c r="J2" s="3">
        <v>34</v>
      </c>
      <c r="K2" s="3">
        <v>712.5</v>
      </c>
      <c r="L2" s="3">
        <v>1187.5</v>
      </c>
      <c r="M2" s="3">
        <v>195.2</v>
      </c>
      <c r="N2" s="3">
        <v>12.5</v>
      </c>
    </row>
    <row r="3" spans="1:14" ht="15.75" x14ac:dyDescent="0.25">
      <c r="A3" s="45" t="s">
        <v>11</v>
      </c>
      <c r="B3" s="45" t="s">
        <v>89</v>
      </c>
      <c r="C3" s="45" t="s">
        <v>102</v>
      </c>
      <c r="D3" s="45" t="s">
        <v>24</v>
      </c>
      <c r="E3" s="3">
        <v>8.09</v>
      </c>
      <c r="F3" s="3">
        <v>4180</v>
      </c>
      <c r="G3" s="4">
        <v>232.5</v>
      </c>
      <c r="H3" s="4">
        <v>163.80000000000001</v>
      </c>
      <c r="I3" s="4">
        <v>430</v>
      </c>
      <c r="J3" s="4">
        <v>19</v>
      </c>
      <c r="K3" s="5">
        <v>700</v>
      </c>
      <c r="L3" s="4">
        <v>1087.5</v>
      </c>
      <c r="M3" s="4">
        <v>207.4</v>
      </c>
      <c r="N3" s="4">
        <v>7.4</v>
      </c>
    </row>
    <row r="4" spans="1:14" ht="15.75" x14ac:dyDescent="0.25">
      <c r="A4" s="45" t="s">
        <v>11</v>
      </c>
      <c r="B4" s="45" t="s">
        <v>89</v>
      </c>
      <c r="C4" s="45" t="s">
        <v>91</v>
      </c>
      <c r="D4" s="45" t="s">
        <v>13</v>
      </c>
      <c r="E4" s="3">
        <v>7.63</v>
      </c>
      <c r="F4" s="3">
        <v>4340</v>
      </c>
      <c r="G4" s="4">
        <v>245</v>
      </c>
      <c r="H4" s="4">
        <v>199.7</v>
      </c>
      <c r="I4" s="4">
        <v>430</v>
      </c>
      <c r="J4" s="4">
        <v>27</v>
      </c>
      <c r="K4" s="4">
        <v>700</v>
      </c>
      <c r="L4" s="4">
        <v>1225</v>
      </c>
      <c r="M4" s="4">
        <v>207.4</v>
      </c>
      <c r="N4" s="4">
        <v>13</v>
      </c>
    </row>
    <row r="5" spans="1:14" ht="15.75" x14ac:dyDescent="0.25">
      <c r="A5" s="45" t="s">
        <v>11</v>
      </c>
      <c r="B5" s="45" t="s">
        <v>89</v>
      </c>
      <c r="C5" s="45" t="s">
        <v>103</v>
      </c>
      <c r="D5" s="45" t="s">
        <v>25</v>
      </c>
      <c r="E5" s="3">
        <v>8.02</v>
      </c>
      <c r="F5" s="3">
        <v>4090</v>
      </c>
      <c r="G5" s="4">
        <v>265</v>
      </c>
      <c r="H5" s="4">
        <v>179.2</v>
      </c>
      <c r="I5" s="4">
        <v>440</v>
      </c>
      <c r="J5" s="4">
        <v>31</v>
      </c>
      <c r="K5" s="4">
        <v>687.5</v>
      </c>
      <c r="L5" s="4">
        <v>1037.5</v>
      </c>
      <c r="M5" s="4">
        <v>186.05</v>
      </c>
      <c r="N5" s="4">
        <v>16</v>
      </c>
    </row>
    <row r="6" spans="1:14" ht="15.75" x14ac:dyDescent="0.25">
      <c r="A6" s="45" t="s">
        <v>11</v>
      </c>
      <c r="B6" s="45" t="s">
        <v>89</v>
      </c>
      <c r="C6" s="45" t="s">
        <v>94</v>
      </c>
      <c r="D6" s="45" t="s">
        <v>15</v>
      </c>
      <c r="E6" s="3">
        <v>8.68</v>
      </c>
      <c r="F6" s="3">
        <v>4330</v>
      </c>
      <c r="G6" s="4">
        <v>240</v>
      </c>
      <c r="H6" s="4">
        <v>166.4</v>
      </c>
      <c r="I6" s="4">
        <v>430</v>
      </c>
      <c r="J6" s="4">
        <v>21.5</v>
      </c>
      <c r="K6" s="4">
        <v>687.5</v>
      </c>
      <c r="L6" s="4">
        <v>1187.5</v>
      </c>
      <c r="M6" s="4">
        <v>207.4</v>
      </c>
      <c r="N6" s="4">
        <v>8.5</v>
      </c>
    </row>
    <row r="7" spans="1:14" ht="15.75" x14ac:dyDescent="0.25">
      <c r="A7" s="45" t="s">
        <v>11</v>
      </c>
      <c r="B7" s="45" t="s">
        <v>89</v>
      </c>
      <c r="C7" s="45" t="s">
        <v>104</v>
      </c>
      <c r="D7" s="45" t="s">
        <v>26</v>
      </c>
      <c r="E7" s="3">
        <v>8.11</v>
      </c>
      <c r="F7" s="3">
        <v>4160</v>
      </c>
      <c r="G7" s="4">
        <v>237.5</v>
      </c>
      <c r="H7" s="4">
        <v>153.6</v>
      </c>
      <c r="I7" s="4">
        <v>430</v>
      </c>
      <c r="J7" s="4">
        <v>34</v>
      </c>
      <c r="K7" s="4">
        <v>687.5</v>
      </c>
      <c r="L7" s="4">
        <v>1037.5</v>
      </c>
      <c r="M7" s="4">
        <v>198.25</v>
      </c>
      <c r="N7" s="4">
        <v>12.5</v>
      </c>
    </row>
    <row r="8" spans="1:14" ht="15.75" x14ac:dyDescent="0.25">
      <c r="A8" s="45" t="s">
        <v>11</v>
      </c>
      <c r="B8" s="45" t="s">
        <v>92</v>
      </c>
      <c r="C8" s="45" t="s">
        <v>105</v>
      </c>
      <c r="D8" s="45" t="s">
        <v>27</v>
      </c>
      <c r="E8" s="3">
        <v>8.16</v>
      </c>
      <c r="F8" s="3">
        <v>4320</v>
      </c>
      <c r="G8" s="4">
        <v>232.5</v>
      </c>
      <c r="H8" s="4">
        <v>163.80000000000001</v>
      </c>
      <c r="I8" s="4">
        <v>450</v>
      </c>
      <c r="J8" s="4">
        <v>23</v>
      </c>
      <c r="K8" s="4">
        <v>712.5</v>
      </c>
      <c r="L8" s="4">
        <v>1112.5</v>
      </c>
      <c r="M8" s="4">
        <v>198.25</v>
      </c>
      <c r="N8" s="4">
        <v>4</v>
      </c>
    </row>
    <row r="9" spans="1:14" ht="15.75" x14ac:dyDescent="0.25">
      <c r="A9" s="45" t="s">
        <v>11</v>
      </c>
      <c r="B9" s="45" t="s">
        <v>89</v>
      </c>
      <c r="C9" s="45" t="s">
        <v>97</v>
      </c>
      <c r="D9" s="45" t="s">
        <v>18</v>
      </c>
      <c r="E9" s="3">
        <v>7.95</v>
      </c>
      <c r="F9" s="3">
        <v>4400</v>
      </c>
      <c r="G9" s="4">
        <v>247.5</v>
      </c>
      <c r="H9" s="4">
        <v>197.1</v>
      </c>
      <c r="I9" s="4">
        <v>440</v>
      </c>
      <c r="J9" s="4">
        <v>27</v>
      </c>
      <c r="K9" s="4">
        <v>700</v>
      </c>
      <c r="L9" s="4">
        <v>1200</v>
      </c>
      <c r="M9" s="4">
        <v>204.35</v>
      </c>
      <c r="N9" s="4">
        <v>11</v>
      </c>
    </row>
    <row r="10" spans="1:14" ht="15.75" x14ac:dyDescent="0.25">
      <c r="A10" s="45" t="s">
        <v>11</v>
      </c>
      <c r="B10" s="45" t="s">
        <v>89</v>
      </c>
      <c r="C10" s="45" t="s">
        <v>98</v>
      </c>
      <c r="D10" s="45" t="s">
        <v>19</v>
      </c>
      <c r="E10" s="3">
        <v>8.08</v>
      </c>
      <c r="F10" s="3">
        <v>4160</v>
      </c>
      <c r="G10" s="4">
        <v>232.5</v>
      </c>
      <c r="H10" s="4">
        <v>179.2</v>
      </c>
      <c r="I10" s="4">
        <v>412.5</v>
      </c>
      <c r="J10" s="4">
        <v>19</v>
      </c>
      <c r="K10" s="4">
        <v>662.5</v>
      </c>
      <c r="L10" s="4">
        <v>1162.5</v>
      </c>
      <c r="M10" s="4">
        <v>213.5</v>
      </c>
      <c r="N10" s="4">
        <v>6</v>
      </c>
    </row>
    <row r="11" spans="1:14" ht="15.75" x14ac:dyDescent="0.25">
      <c r="A11" s="45" t="s">
        <v>11</v>
      </c>
      <c r="B11" s="45" t="s">
        <v>92</v>
      </c>
      <c r="C11" s="45" t="s">
        <v>107</v>
      </c>
      <c r="D11" s="45" t="s">
        <v>29</v>
      </c>
      <c r="E11" s="3">
        <v>8.17</v>
      </c>
      <c r="F11" s="3">
        <v>4130</v>
      </c>
      <c r="G11" s="4">
        <v>240</v>
      </c>
      <c r="H11" s="4">
        <v>204.8</v>
      </c>
      <c r="I11" s="4">
        <v>400</v>
      </c>
      <c r="J11" s="4">
        <v>32</v>
      </c>
      <c r="K11" s="4">
        <v>687.5</v>
      </c>
      <c r="L11" s="4">
        <v>1000</v>
      </c>
      <c r="M11" s="4">
        <v>204.35</v>
      </c>
      <c r="N11" s="4">
        <v>16.5</v>
      </c>
    </row>
    <row r="12" spans="1:14" ht="15.75" x14ac:dyDescent="0.25">
      <c r="A12" s="45" t="s">
        <v>11</v>
      </c>
      <c r="B12" s="45" t="s">
        <v>92</v>
      </c>
      <c r="C12" s="45" t="s">
        <v>108</v>
      </c>
      <c r="D12" s="45" t="s">
        <v>30</v>
      </c>
      <c r="E12" s="3">
        <v>7.95</v>
      </c>
      <c r="F12" s="3">
        <v>4070</v>
      </c>
      <c r="G12" s="4">
        <v>262.5</v>
      </c>
      <c r="H12" s="4">
        <v>166.4</v>
      </c>
      <c r="I12" s="4">
        <v>425</v>
      </c>
      <c r="J12" s="4">
        <v>26</v>
      </c>
      <c r="K12" s="4">
        <v>675</v>
      </c>
      <c r="L12" s="4">
        <v>1050</v>
      </c>
      <c r="M12" s="4">
        <v>204.35</v>
      </c>
      <c r="N12" s="4">
        <v>11.5</v>
      </c>
    </row>
    <row r="13" spans="1:14" ht="15.75" x14ac:dyDescent="0.25">
      <c r="A13" s="45" t="s">
        <v>11</v>
      </c>
      <c r="B13" s="45" t="s">
        <v>89</v>
      </c>
      <c r="C13" s="45" t="s">
        <v>109</v>
      </c>
      <c r="D13" s="45" t="s">
        <v>31</v>
      </c>
      <c r="E13" s="3">
        <v>8.0299999999999994</v>
      </c>
      <c r="F13" s="3">
        <v>4170</v>
      </c>
      <c r="G13" s="4">
        <v>235</v>
      </c>
      <c r="H13" s="4">
        <v>151</v>
      </c>
      <c r="I13" s="4">
        <v>440</v>
      </c>
      <c r="J13" s="4">
        <v>23</v>
      </c>
      <c r="K13" s="5">
        <v>650</v>
      </c>
      <c r="L13" s="4">
        <v>1112.5</v>
      </c>
      <c r="M13" s="4">
        <v>204.25</v>
      </c>
      <c r="N13" s="4">
        <v>14</v>
      </c>
    </row>
    <row r="14" spans="1:14" ht="15.75" x14ac:dyDescent="0.25">
      <c r="A14" s="45" t="s">
        <v>11</v>
      </c>
      <c r="B14" s="45" t="s">
        <v>89</v>
      </c>
      <c r="C14" s="45" t="s">
        <v>101</v>
      </c>
      <c r="D14" s="45" t="s">
        <v>22</v>
      </c>
      <c r="E14" s="4">
        <v>7.97</v>
      </c>
      <c r="F14" s="4">
        <v>4240</v>
      </c>
      <c r="G14" s="4">
        <v>232.5</v>
      </c>
      <c r="H14" s="4">
        <v>194.6</v>
      </c>
      <c r="I14" s="4">
        <v>430</v>
      </c>
      <c r="J14" s="4">
        <v>19</v>
      </c>
      <c r="K14" s="5">
        <v>712.5</v>
      </c>
      <c r="L14" s="4">
        <v>1212.5</v>
      </c>
      <c r="M14" s="4">
        <v>192.15</v>
      </c>
      <c r="N14" s="4">
        <v>14</v>
      </c>
    </row>
    <row r="15" spans="1:14" ht="15.75" x14ac:dyDescent="0.25">
      <c r="A15" s="45" t="s">
        <v>11</v>
      </c>
      <c r="B15" s="45" t="s">
        <v>89</v>
      </c>
      <c r="C15" s="45" t="s">
        <v>110</v>
      </c>
      <c r="D15" s="45" t="s">
        <v>32</v>
      </c>
      <c r="E15" s="4">
        <v>8.09</v>
      </c>
      <c r="F15" s="4">
        <v>4090</v>
      </c>
      <c r="G15" s="4">
        <v>235</v>
      </c>
      <c r="H15" s="4">
        <v>153.6</v>
      </c>
      <c r="I15" s="4">
        <v>430</v>
      </c>
      <c r="J15" s="4">
        <v>32</v>
      </c>
      <c r="K15" s="4">
        <v>700</v>
      </c>
      <c r="L15" s="4">
        <v>1000</v>
      </c>
      <c r="M15" s="4">
        <v>195.2</v>
      </c>
      <c r="N15" s="4">
        <v>22.5</v>
      </c>
    </row>
    <row r="16" spans="1:14" ht="15.75" x14ac:dyDescent="0.25">
      <c r="A16" s="54" t="s">
        <v>23</v>
      </c>
      <c r="B16" s="54" t="s">
        <v>92</v>
      </c>
      <c r="C16" s="54" t="s">
        <v>93</v>
      </c>
      <c r="D16" s="54" t="s">
        <v>14</v>
      </c>
      <c r="E16" s="3">
        <v>7.86</v>
      </c>
      <c r="F16" s="3">
        <v>4510</v>
      </c>
      <c r="G16" s="4">
        <v>250</v>
      </c>
      <c r="H16" s="4">
        <v>153.6</v>
      </c>
      <c r="I16" s="4">
        <v>480</v>
      </c>
      <c r="J16" s="4">
        <v>26</v>
      </c>
      <c r="K16" s="4">
        <v>712.5</v>
      </c>
      <c r="L16" s="4">
        <v>1187.5</v>
      </c>
      <c r="M16" s="4">
        <v>201.3</v>
      </c>
      <c r="N16" s="4">
        <v>22.5</v>
      </c>
    </row>
    <row r="17" spans="1:14" ht="15.75" x14ac:dyDescent="0.25">
      <c r="A17" s="54" t="s">
        <v>23</v>
      </c>
      <c r="B17" s="54" t="s">
        <v>89</v>
      </c>
      <c r="C17" s="54" t="s">
        <v>96</v>
      </c>
      <c r="D17" s="54" t="s">
        <v>17</v>
      </c>
      <c r="E17" s="3">
        <v>8.2799999999999994</v>
      </c>
      <c r="F17" s="3">
        <v>5180</v>
      </c>
      <c r="G17" s="4">
        <v>272.5</v>
      </c>
      <c r="H17" s="4">
        <v>192</v>
      </c>
      <c r="I17" s="4">
        <v>450</v>
      </c>
      <c r="J17" s="4">
        <v>30</v>
      </c>
      <c r="K17" s="4">
        <v>878.5</v>
      </c>
      <c r="L17" s="4">
        <v>1225</v>
      </c>
      <c r="M17" s="4">
        <v>186.05</v>
      </c>
      <c r="N17" s="4">
        <v>16.5</v>
      </c>
    </row>
    <row r="18" spans="1:14" ht="15.75" x14ac:dyDescent="0.25">
      <c r="A18" s="54" t="s">
        <v>23</v>
      </c>
      <c r="B18" s="54" t="s">
        <v>89</v>
      </c>
      <c r="C18" s="54" t="s">
        <v>111</v>
      </c>
      <c r="D18" s="54" t="s">
        <v>34</v>
      </c>
      <c r="E18" s="3">
        <v>7.91</v>
      </c>
      <c r="F18" s="3">
        <v>4690</v>
      </c>
      <c r="G18" s="4">
        <v>247.3</v>
      </c>
      <c r="H18" s="4">
        <v>204.8</v>
      </c>
      <c r="I18" s="4">
        <v>462.5</v>
      </c>
      <c r="J18" s="4">
        <v>31</v>
      </c>
      <c r="K18" s="4">
        <v>750</v>
      </c>
      <c r="L18" s="4">
        <v>1350</v>
      </c>
      <c r="M18" s="4">
        <v>198.25</v>
      </c>
      <c r="N18" s="4">
        <v>6.5</v>
      </c>
    </row>
    <row r="19" spans="1:14" ht="15.75" x14ac:dyDescent="0.25">
      <c r="A19" s="54" t="s">
        <v>23</v>
      </c>
      <c r="B19" s="54" t="s">
        <v>89</v>
      </c>
      <c r="C19" s="54" t="s">
        <v>112</v>
      </c>
      <c r="D19" s="54" t="s">
        <v>35</v>
      </c>
      <c r="E19" s="3">
        <v>8.11</v>
      </c>
      <c r="F19" s="3">
        <v>4780</v>
      </c>
      <c r="G19" s="4">
        <v>317.5</v>
      </c>
      <c r="H19" s="4">
        <v>204.8</v>
      </c>
      <c r="I19" s="4">
        <v>462.5</v>
      </c>
      <c r="J19" s="4">
        <v>31</v>
      </c>
      <c r="K19" s="4">
        <v>725</v>
      </c>
      <c r="L19" s="4">
        <v>1375</v>
      </c>
      <c r="M19" s="4">
        <v>198.25</v>
      </c>
      <c r="N19" s="4">
        <v>7</v>
      </c>
    </row>
    <row r="20" spans="1:14" ht="15.75" x14ac:dyDescent="0.25">
      <c r="A20" s="54" t="s">
        <v>23</v>
      </c>
      <c r="B20" s="54" t="s">
        <v>89</v>
      </c>
      <c r="C20" s="54" t="s">
        <v>114</v>
      </c>
      <c r="D20" s="54" t="s">
        <v>37</v>
      </c>
      <c r="E20" s="3">
        <v>8.18</v>
      </c>
      <c r="F20" s="3">
        <v>5180</v>
      </c>
      <c r="G20" s="4">
        <v>275</v>
      </c>
      <c r="H20" s="4">
        <v>222.7</v>
      </c>
      <c r="I20" s="4">
        <v>580</v>
      </c>
      <c r="J20" s="4">
        <v>34</v>
      </c>
      <c r="K20" s="4">
        <v>900</v>
      </c>
      <c r="L20" s="4">
        <v>1312.5</v>
      </c>
      <c r="M20" s="4">
        <v>186.05</v>
      </c>
      <c r="N20" s="4">
        <v>16</v>
      </c>
    </row>
    <row r="21" spans="1:14" ht="15.75" x14ac:dyDescent="0.25">
      <c r="A21" s="54" t="s">
        <v>23</v>
      </c>
      <c r="B21" s="54" t="s">
        <v>89</v>
      </c>
      <c r="C21" s="54" t="s">
        <v>99</v>
      </c>
      <c r="D21" s="54" t="s">
        <v>20</v>
      </c>
      <c r="E21" s="3">
        <v>7.77</v>
      </c>
      <c r="F21" s="3">
        <v>4600</v>
      </c>
      <c r="G21" s="4">
        <v>252.5</v>
      </c>
      <c r="H21" s="4">
        <v>204.8</v>
      </c>
      <c r="I21" s="4">
        <v>500</v>
      </c>
      <c r="J21" s="4">
        <v>26</v>
      </c>
      <c r="K21" s="4">
        <v>750</v>
      </c>
      <c r="L21" s="4">
        <v>1225</v>
      </c>
      <c r="M21" s="4">
        <v>198.25</v>
      </c>
      <c r="N21" s="4">
        <v>7.5</v>
      </c>
    </row>
    <row r="22" spans="1:14" ht="15.75" x14ac:dyDescent="0.25">
      <c r="A22" s="54" t="s">
        <v>23</v>
      </c>
      <c r="B22" s="54" t="s">
        <v>89</v>
      </c>
      <c r="C22" s="54" t="s">
        <v>115</v>
      </c>
      <c r="D22" s="54" t="s">
        <v>38</v>
      </c>
      <c r="E22" s="3">
        <v>7.96</v>
      </c>
      <c r="F22" s="3">
        <v>5180</v>
      </c>
      <c r="G22" s="4">
        <v>272.5</v>
      </c>
      <c r="H22" s="4">
        <v>212.5</v>
      </c>
      <c r="I22" s="4">
        <v>570</v>
      </c>
      <c r="J22" s="4">
        <v>29</v>
      </c>
      <c r="K22" s="4">
        <v>1000</v>
      </c>
      <c r="L22" s="4">
        <v>1235.5</v>
      </c>
      <c r="M22" s="4">
        <v>183</v>
      </c>
      <c r="N22" s="4">
        <v>14</v>
      </c>
    </row>
    <row r="23" spans="1:14" ht="15.75" x14ac:dyDescent="0.25">
      <c r="A23" s="54" t="s">
        <v>23</v>
      </c>
      <c r="B23" s="54" t="s">
        <v>89</v>
      </c>
      <c r="C23" s="54" t="s">
        <v>113</v>
      </c>
      <c r="D23" s="55" t="s">
        <v>36</v>
      </c>
      <c r="E23" s="4">
        <v>8.1199999999999992</v>
      </c>
      <c r="F23" s="4">
        <v>5180</v>
      </c>
      <c r="G23" s="4">
        <v>272.5</v>
      </c>
      <c r="H23" s="4">
        <v>235.5</v>
      </c>
      <c r="I23" s="4">
        <v>470</v>
      </c>
      <c r="J23" s="4">
        <v>34</v>
      </c>
      <c r="K23" s="4">
        <v>837.5</v>
      </c>
      <c r="L23" s="4">
        <v>1337.5</v>
      </c>
      <c r="M23" s="4">
        <v>186.05</v>
      </c>
      <c r="N23" s="4">
        <v>17</v>
      </c>
    </row>
    <row r="24" spans="1:14" ht="15.75" x14ac:dyDescent="0.25">
      <c r="A24" s="44" t="s">
        <v>33</v>
      </c>
      <c r="B24" s="44" t="s">
        <v>92</v>
      </c>
      <c r="C24" s="44" t="s">
        <v>95</v>
      </c>
      <c r="D24" s="44" t="s">
        <v>16</v>
      </c>
      <c r="E24" s="3">
        <v>8.17</v>
      </c>
      <c r="F24" s="3">
        <v>4600</v>
      </c>
      <c r="G24" s="4">
        <v>262.5</v>
      </c>
      <c r="H24" s="4">
        <v>204.5</v>
      </c>
      <c r="I24" s="4">
        <v>510</v>
      </c>
      <c r="J24" s="4">
        <v>28.5</v>
      </c>
      <c r="K24" s="4">
        <v>837.5</v>
      </c>
      <c r="L24" s="4">
        <v>1162.5</v>
      </c>
      <c r="M24" s="4">
        <v>189.1</v>
      </c>
      <c r="N24" s="4">
        <v>31.5</v>
      </c>
    </row>
    <row r="25" spans="1:14" ht="15.75" x14ac:dyDescent="0.25">
      <c r="A25" s="44" t="s">
        <v>33</v>
      </c>
      <c r="B25" s="44" t="s">
        <v>92</v>
      </c>
      <c r="C25" s="44" t="s">
        <v>106</v>
      </c>
      <c r="D25" s="44" t="s">
        <v>28</v>
      </c>
      <c r="E25" s="3">
        <v>8.0299999999999994</v>
      </c>
      <c r="F25" s="3">
        <v>4550</v>
      </c>
      <c r="G25" s="4">
        <v>247.5</v>
      </c>
      <c r="H25" s="4">
        <v>192</v>
      </c>
      <c r="I25" s="4">
        <v>462</v>
      </c>
      <c r="J25" s="4">
        <v>31</v>
      </c>
      <c r="K25" s="4">
        <v>750</v>
      </c>
      <c r="L25" s="4">
        <v>1050</v>
      </c>
      <c r="M25" s="4">
        <v>198.25</v>
      </c>
      <c r="N25" s="4">
        <v>9</v>
      </c>
    </row>
    <row r="26" spans="1:14" ht="15.75" x14ac:dyDescent="0.25">
      <c r="A26" s="58" t="s">
        <v>33</v>
      </c>
      <c r="B26" s="58" t="s">
        <v>89</v>
      </c>
      <c r="C26" s="58" t="s">
        <v>100</v>
      </c>
      <c r="D26" s="58" t="s">
        <v>21</v>
      </c>
      <c r="E26" s="4">
        <v>7.98</v>
      </c>
      <c r="F26" s="4">
        <v>4530</v>
      </c>
      <c r="G26" s="4">
        <v>262.5</v>
      </c>
      <c r="H26" s="4">
        <v>197.1</v>
      </c>
      <c r="I26" s="4">
        <v>500</v>
      </c>
      <c r="J26" s="4">
        <v>26</v>
      </c>
      <c r="K26" s="4">
        <v>780.5</v>
      </c>
      <c r="L26" s="4">
        <v>1150</v>
      </c>
      <c r="M26" s="4">
        <v>192.15</v>
      </c>
      <c r="N26" s="4">
        <v>29.5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2:E26"/>
  <sheetViews>
    <sheetView workbookViewId="0"/>
  </sheetViews>
  <sheetFormatPr baseColWidth="10" defaultRowHeight="15" x14ac:dyDescent="0.25"/>
  <sheetData>
    <row r="2" spans="2:5" x14ac:dyDescent="0.25">
      <c r="B2" s="6">
        <v>-0.22175374213172966</v>
      </c>
      <c r="C2" s="6">
        <v>0.2266165856864433</v>
      </c>
      <c r="D2" s="6">
        <v>-6.6628434734126898E-2</v>
      </c>
      <c r="E2" s="6">
        <v>0.18794689389630029</v>
      </c>
    </row>
    <row r="3" spans="2:5" x14ac:dyDescent="0.25">
      <c r="B3" s="6">
        <v>0.12073511894781284</v>
      </c>
      <c r="C3" s="6">
        <v>-1.0674621245775253</v>
      </c>
      <c r="D3" s="6">
        <v>0.71455552898628605</v>
      </c>
      <c r="E3" s="6">
        <v>0.37934625813960815</v>
      </c>
    </row>
    <row r="4" spans="2:5" x14ac:dyDescent="0.25">
      <c r="B4" s="6">
        <v>-0.44823503085960081</v>
      </c>
      <c r="C4" s="6">
        <v>0.34051387900400176</v>
      </c>
      <c r="D4" s="6">
        <v>0.56303979705798513</v>
      </c>
      <c r="E4" s="6">
        <v>0.36834311091769389</v>
      </c>
    </row>
    <row r="5" spans="2:5" x14ac:dyDescent="0.25">
      <c r="B5" s="6">
        <v>-0.5186213812479864</v>
      </c>
      <c r="C5" s="6">
        <v>-0.99013123671232861</v>
      </c>
      <c r="D5" s="6">
        <v>0.63260543557801074</v>
      </c>
      <c r="E5" s="6">
        <v>0.20888083455213041</v>
      </c>
    </row>
    <row r="6" spans="2:5" x14ac:dyDescent="0.25">
      <c r="B6" s="6">
        <v>6.5871997500566465E-2</v>
      </c>
      <c r="C6" s="6">
        <v>1.9640535537541748</v>
      </c>
      <c r="D6" s="6">
        <v>0.55772444426960066</v>
      </c>
      <c r="E6" s="6">
        <v>0.65266740430111914</v>
      </c>
    </row>
    <row r="7" spans="2:5" x14ac:dyDescent="0.25">
      <c r="B7" s="6">
        <v>0.87661987173041989</v>
      </c>
      <c r="C7" s="6">
        <v>0.83655822186778139</v>
      </c>
      <c r="D7" s="6">
        <v>0.23628198909416614</v>
      </c>
      <c r="E7" s="6">
        <v>0.84754291747654442</v>
      </c>
    </row>
    <row r="8" spans="2:5" x14ac:dyDescent="0.25">
      <c r="B8" s="6">
        <v>7.8803711724201961E-2</v>
      </c>
      <c r="C8" s="6">
        <v>-0.82925161864034325</v>
      </c>
      <c r="D8" s="6">
        <v>0.60106457118045253</v>
      </c>
      <c r="E8" s="6">
        <v>0.74557704840376149</v>
      </c>
    </row>
    <row r="9" spans="2:5" x14ac:dyDescent="0.25">
      <c r="B9" s="6">
        <v>-0.48942625746524732</v>
      </c>
      <c r="C9" s="6">
        <v>-1.8940935406696573</v>
      </c>
      <c r="D9" s="6">
        <v>0.70080341803822443</v>
      </c>
      <c r="E9" s="6">
        <v>-0.358314262657699</v>
      </c>
    </row>
    <row r="10" spans="2:5" x14ac:dyDescent="0.25">
      <c r="B10" s="6">
        <v>0.82172352170059348</v>
      </c>
      <c r="C10" s="6">
        <v>-0.86526191126787189</v>
      </c>
      <c r="D10" s="6">
        <v>-7.3168792034323679E-2</v>
      </c>
      <c r="E10" s="6">
        <v>1.2143835153946434</v>
      </c>
    </row>
    <row r="11" spans="2:5" x14ac:dyDescent="0.25">
      <c r="B11" s="6">
        <v>-8.7136861685836439E-2</v>
      </c>
      <c r="C11" s="6">
        <v>1.4078679213317147</v>
      </c>
      <c r="D11" s="6">
        <v>-0.40385156617071338</v>
      </c>
      <c r="E11" s="6">
        <v>-1.0860276624031227</v>
      </c>
    </row>
    <row r="12" spans="2:5" x14ac:dyDescent="0.25">
      <c r="B12" s="6">
        <v>-0.18559120603640272</v>
      </c>
      <c r="C12" s="6">
        <v>-0.58813395089725107</v>
      </c>
    </row>
    <row r="13" spans="2:5" x14ac:dyDescent="0.25">
      <c r="B13" s="6">
        <v>-0.78243771862147093</v>
      </c>
      <c r="C13" s="6">
        <v>-1.1513755119752804</v>
      </c>
    </row>
    <row r="14" spans="2:5" x14ac:dyDescent="0.25">
      <c r="B14" s="6">
        <v>-0.82556447412384848</v>
      </c>
      <c r="C14" s="6">
        <v>1.1026895270110624</v>
      </c>
    </row>
    <row r="15" spans="2:5" x14ac:dyDescent="0.25">
      <c r="B15" s="6">
        <v>-1.2476836718170992</v>
      </c>
      <c r="C15" s="6">
        <v>0.62755451497104664</v>
      </c>
    </row>
    <row r="16" spans="2:5" x14ac:dyDescent="0.25">
      <c r="B16" s="6">
        <v>-0.46992382712906156</v>
      </c>
      <c r="C16" s="6">
        <v>-0.78571404317306281</v>
      </c>
    </row>
    <row r="17" spans="2:3" x14ac:dyDescent="0.25">
      <c r="B17" s="6">
        <v>-0.17596779432532073</v>
      </c>
      <c r="C17" s="6">
        <v>0.1419133360431509</v>
      </c>
    </row>
    <row r="18" spans="2:3" x14ac:dyDescent="0.25">
      <c r="B18" s="6">
        <v>-1.0906259849693034</v>
      </c>
      <c r="C18" s="6">
        <v>0.45071147297214836</v>
      </c>
    </row>
    <row r="19" spans="2:3" x14ac:dyDescent="0.25">
      <c r="B19" s="6">
        <v>-0.84958909940154526</v>
      </c>
      <c r="C19" s="6">
        <v>-0.33462611207906318</v>
      </c>
    </row>
    <row r="20" spans="2:3" x14ac:dyDescent="0.25">
      <c r="B20" s="6">
        <v>-1.0553560513291986</v>
      </c>
      <c r="C20" s="6">
        <v>-0.43017800800354256</v>
      </c>
    </row>
    <row r="21" spans="2:3" x14ac:dyDescent="0.25">
      <c r="B21" s="6">
        <v>-1.6822692341285423</v>
      </c>
      <c r="C21" s="6">
        <v>1.5005713114908059</v>
      </c>
    </row>
    <row r="22" spans="2:3" x14ac:dyDescent="0.25">
      <c r="B22" s="6">
        <v>1.0727083207476273</v>
      </c>
      <c r="C22" s="6">
        <v>-1.0739056276542458</v>
      </c>
    </row>
    <row r="23" spans="2:3" x14ac:dyDescent="0.25">
      <c r="B23" s="6">
        <v>1.7081434407234293</v>
      </c>
      <c r="C23" s="6">
        <v>-1.0651955675478466</v>
      </c>
    </row>
    <row r="24" spans="2:3" x14ac:dyDescent="0.25">
      <c r="B24" s="6">
        <v>1.6457684433583881</v>
      </c>
      <c r="C24" s="6">
        <v>0.51247461355387769</v>
      </c>
    </row>
    <row r="25" spans="2:3" x14ac:dyDescent="0.25">
      <c r="B25" s="6">
        <v>1.9093436602259106</v>
      </c>
      <c r="C25" s="6">
        <v>0.9843008223641132</v>
      </c>
    </row>
    <row r="26" spans="2:3" x14ac:dyDescent="0.25">
      <c r="B26" s="6">
        <v>1.8304642486132254</v>
      </c>
      <c r="C26" s="6">
        <v>0.97950349314770579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B2:U26"/>
  <sheetViews>
    <sheetView workbookViewId="0"/>
  </sheetViews>
  <sheetFormatPr baseColWidth="10" defaultRowHeight="15" x14ac:dyDescent="0.25"/>
  <sheetData>
    <row r="2" spans="2:21" x14ac:dyDescent="0.25">
      <c r="B2" s="6">
        <v>-0.19186703655771828</v>
      </c>
      <c r="C2" s="6">
        <v>0.36743480789322963</v>
      </c>
      <c r="D2" s="6">
        <v>-0.32441339042219763</v>
      </c>
      <c r="E2" s="6">
        <v>1.1613709318444114</v>
      </c>
      <c r="F2" s="6">
        <v>-1.0312784506141139</v>
      </c>
      <c r="G2" s="6">
        <v>0.77573040458616482</v>
      </c>
      <c r="H2" s="6">
        <v>0.38552115635446715</v>
      </c>
      <c r="I2" s="6">
        <v>0.27323942501499049</v>
      </c>
      <c r="J2" s="6">
        <v>-0.89912422795824309</v>
      </c>
      <c r="K2" s="6">
        <v>0.32176789564213037</v>
      </c>
      <c r="L2" s="6">
        <v>-1.2730683348361391E-2</v>
      </c>
      <c r="M2" s="6">
        <v>0.29132080150687356</v>
      </c>
      <c r="N2" s="6">
        <v>2.1800001955942663</v>
      </c>
      <c r="O2" s="6">
        <v>0.16411416588829714</v>
      </c>
      <c r="P2" s="6">
        <v>1.4077810782627438E-2</v>
      </c>
      <c r="Q2" s="6">
        <v>0.45344975029557</v>
      </c>
      <c r="R2" s="6">
        <v>0.2531266404887868</v>
      </c>
      <c r="S2" s="6">
        <v>-0.15594068598860999</v>
      </c>
      <c r="T2" s="6">
        <v>-0.36534363337627229</v>
      </c>
      <c r="U2" s="6">
        <v>-2.7037139899489575E-2</v>
      </c>
    </row>
    <row r="3" spans="2:21" x14ac:dyDescent="0.25">
      <c r="B3" s="6">
        <v>-2.7497860556210214</v>
      </c>
      <c r="C3" s="6">
        <v>-0.76715770074988543</v>
      </c>
      <c r="D3" s="6">
        <v>0.45771572886859818</v>
      </c>
      <c r="E3" s="6">
        <v>-1.1127339434142258</v>
      </c>
      <c r="F3" s="6">
        <v>-0.20557938515262386</v>
      </c>
      <c r="G3" s="6">
        <v>-0.25955849170286233</v>
      </c>
      <c r="H3" s="6">
        <v>-0.26075842161201551</v>
      </c>
      <c r="I3" s="6">
        <v>-0.35841124255634299</v>
      </c>
      <c r="J3" s="6">
        <v>0.18011291300132862</v>
      </c>
      <c r="K3" s="6">
        <v>8.9622230257453264E-2</v>
      </c>
      <c r="L3" s="6">
        <v>0.94476096821367006</v>
      </c>
      <c r="M3" s="6">
        <v>-0.38678175446119784</v>
      </c>
      <c r="N3" s="6">
        <v>0.33204713660468271</v>
      </c>
      <c r="O3" s="6">
        <v>-0.26526896595256216</v>
      </c>
      <c r="P3" s="6">
        <v>-3.6311962737634117E-2</v>
      </c>
      <c r="Q3" s="6">
        <v>-0.19366076183874364</v>
      </c>
      <c r="R3" s="6">
        <v>0.20726866247769871</v>
      </c>
      <c r="S3" s="6">
        <v>0.24253859841827355</v>
      </c>
      <c r="T3" s="6">
        <v>1.4213927780558473</v>
      </c>
      <c r="U3" s="6">
        <v>-1.3816709220791394</v>
      </c>
    </row>
    <row r="4" spans="2:21" x14ac:dyDescent="0.25">
      <c r="B4" s="6">
        <v>-0.89856984561840769</v>
      </c>
      <c r="C4" s="6">
        <v>-1.1986412520142622</v>
      </c>
      <c r="D4" s="6">
        <v>-2.3062946930635539</v>
      </c>
      <c r="E4" s="6">
        <v>0.20834409848380694</v>
      </c>
      <c r="F4" s="6">
        <v>0.25525038040471193</v>
      </c>
      <c r="G4" s="6">
        <v>0.51896266429875115</v>
      </c>
      <c r="H4" s="6">
        <v>0.21379661135584396</v>
      </c>
      <c r="I4" s="6">
        <v>-4.0113283583435223E-2</v>
      </c>
      <c r="J4" s="6">
        <v>0.51939630584253471</v>
      </c>
      <c r="K4" s="6">
        <v>0.19142552929096937</v>
      </c>
      <c r="L4" s="6">
        <v>0.76786389795934595</v>
      </c>
      <c r="M4" s="6">
        <v>-0.22540392782628954</v>
      </c>
      <c r="N4" s="6">
        <v>0.14929601894624531</v>
      </c>
      <c r="O4" s="6">
        <v>0.66471699514544336</v>
      </c>
      <c r="P4" s="6">
        <v>1.573731146589822</v>
      </c>
      <c r="Q4" s="6">
        <v>-0.91649032834117528</v>
      </c>
      <c r="R4" s="6">
        <v>-0.54430647037396895</v>
      </c>
      <c r="S4" s="6">
        <v>-0.71149620925398149</v>
      </c>
      <c r="T4" s="6">
        <v>-0.1814340441558884</v>
      </c>
      <c r="U4" s="6">
        <v>0.19030973926630998</v>
      </c>
    </row>
    <row r="5" spans="2:21" x14ac:dyDescent="0.25">
      <c r="B5" s="6">
        <v>-0.43910364428120052</v>
      </c>
      <c r="C5" s="6">
        <v>1.6418956018366493</v>
      </c>
      <c r="D5" s="6">
        <v>-0.3342920511298143</v>
      </c>
      <c r="E5" s="6">
        <v>1.0262574445633523</v>
      </c>
      <c r="F5" s="6">
        <v>0.22707323277669011</v>
      </c>
      <c r="G5" s="6">
        <v>-0.67734711787968727</v>
      </c>
      <c r="H5" s="6">
        <v>-1.1469603570517271</v>
      </c>
      <c r="I5" s="6">
        <v>0.18373359046263738</v>
      </c>
      <c r="J5" s="6">
        <v>-0.72113797612699415</v>
      </c>
      <c r="K5" s="6">
        <v>-0.11750533991910239</v>
      </c>
      <c r="L5" s="6">
        <v>0.79356450253477551</v>
      </c>
      <c r="M5" s="6">
        <v>-0.48753874437864197</v>
      </c>
      <c r="N5" s="6">
        <v>-0.34910366349803051</v>
      </c>
      <c r="O5" s="6">
        <v>0.50106993417077239</v>
      </c>
      <c r="P5" s="6">
        <v>-0.39413245970737476</v>
      </c>
      <c r="Q5" s="6">
        <v>1.5343541809747911</v>
      </c>
      <c r="R5" s="6">
        <v>-0.57847184594935763</v>
      </c>
      <c r="S5" s="6">
        <v>-0.99803753733497702</v>
      </c>
      <c r="T5" s="6">
        <v>-0.3367812052193232</v>
      </c>
      <c r="U5" s="6">
        <v>-0.31413404604316691</v>
      </c>
    </row>
    <row r="6" spans="2:21" x14ac:dyDescent="0.25">
      <c r="B6" s="6">
        <v>-2.0637751205550732</v>
      </c>
      <c r="C6" s="6">
        <v>-0.74856583061299875</v>
      </c>
      <c r="D6" s="6">
        <v>3.418986494946517</v>
      </c>
      <c r="E6" s="6">
        <v>-0.43017001990580406</v>
      </c>
      <c r="F6" s="6">
        <v>0.2708489439162402</v>
      </c>
      <c r="G6" s="6">
        <v>0.51387334858649758</v>
      </c>
      <c r="H6" s="6">
        <v>0.53975811901263993</v>
      </c>
      <c r="I6" s="6">
        <v>-5.577818610580338E-2</v>
      </c>
      <c r="J6" s="6">
        <v>-0.2955612117394244</v>
      </c>
      <c r="K6" s="6">
        <v>2.0369132438286516E-2</v>
      </c>
      <c r="L6" s="6">
        <v>0.85773899033784406</v>
      </c>
      <c r="M6" s="6">
        <v>0.10568384154911165</v>
      </c>
      <c r="N6" s="6">
        <v>-0.17988194086423925</v>
      </c>
      <c r="O6" s="6">
        <v>-0.88487097460158592</v>
      </c>
      <c r="P6" s="6">
        <v>-0.40971294906138261</v>
      </c>
      <c r="Q6" s="6">
        <v>-0.64921045061037019</v>
      </c>
      <c r="R6" s="6">
        <v>1.0222277716651069</v>
      </c>
      <c r="S6" s="6">
        <v>-0.62739170823900314</v>
      </c>
      <c r="T6" s="6">
        <v>-1.229681671811184</v>
      </c>
      <c r="U6" s="6">
        <v>-0.43647602797663537</v>
      </c>
    </row>
    <row r="7" spans="2:21" x14ac:dyDescent="0.25">
      <c r="B7" s="6">
        <v>-1.7674504779476135</v>
      </c>
      <c r="C7" s="6">
        <v>1.3824743587086639</v>
      </c>
      <c r="D7" s="6">
        <v>0.21107714378234971</v>
      </c>
      <c r="E7" s="6">
        <v>1.099511530802197</v>
      </c>
      <c r="F7" s="6">
        <v>-0.63049066733990256</v>
      </c>
      <c r="G7" s="6">
        <v>-0.8356495668149031</v>
      </c>
      <c r="H7" s="6">
        <v>0.49440240999535967</v>
      </c>
      <c r="I7" s="6">
        <v>0.4397813265705256</v>
      </c>
      <c r="J7" s="6">
        <v>0.16014152735246368</v>
      </c>
      <c r="K7" s="6">
        <v>9.0548607925396013E-2</v>
      </c>
      <c r="L7" s="6">
        <v>0.55609177176851943</v>
      </c>
      <c r="M7" s="6">
        <v>0.69747493652842119</v>
      </c>
      <c r="N7" s="6">
        <v>-0.23739844970215657</v>
      </c>
      <c r="O7" s="6">
        <v>1.7293108698431703</v>
      </c>
      <c r="P7" s="6">
        <v>-0.56073003848091163</v>
      </c>
      <c r="Q7" s="6">
        <v>-0.22086844814822676</v>
      </c>
      <c r="R7" s="6">
        <v>0.9799570352447865</v>
      </c>
      <c r="S7" s="6">
        <v>0.25151073823156939</v>
      </c>
      <c r="T7" s="6">
        <v>0.15842186054189439</v>
      </c>
      <c r="U7" s="6">
        <v>0.19575799824059825</v>
      </c>
    </row>
    <row r="8" spans="2:21" x14ac:dyDescent="0.25">
      <c r="B8" s="6">
        <v>-1.7515855293655298</v>
      </c>
      <c r="C8" s="6">
        <v>-0.56039644313783399</v>
      </c>
      <c r="D8" s="6">
        <v>0.87975980014687005</v>
      </c>
      <c r="E8" s="6">
        <v>-0.62194906720048737</v>
      </c>
      <c r="F8" s="6">
        <v>-0.9395077303262267</v>
      </c>
      <c r="G8" s="6">
        <v>-0.71725038120309614</v>
      </c>
      <c r="H8" s="6">
        <v>-0.34634253207235471</v>
      </c>
      <c r="I8" s="6">
        <v>0.27276966001341046</v>
      </c>
      <c r="J8" s="6">
        <v>-0.21476331111166069</v>
      </c>
      <c r="K8" s="6">
        <v>-0.13490303687108612</v>
      </c>
      <c r="L8" s="6">
        <v>0.93863125664756231</v>
      </c>
      <c r="M8" s="6">
        <v>0.16212180168054774</v>
      </c>
      <c r="N8" s="6">
        <v>0.22846633563230959</v>
      </c>
      <c r="O8" s="6">
        <v>-0.64318586470291084</v>
      </c>
      <c r="P8" s="6">
        <v>-0.62732760224238271</v>
      </c>
      <c r="Q8" s="6">
        <v>-0.15991944115780732</v>
      </c>
      <c r="R8" s="6">
        <v>-0.20631155004443513</v>
      </c>
      <c r="S8" s="6">
        <v>-0.40745287539201835</v>
      </c>
      <c r="T8" s="6">
        <v>0.86102567209853043</v>
      </c>
      <c r="U8" s="6">
        <v>1.5970341037740172</v>
      </c>
    </row>
    <row r="9" spans="2:21" x14ac:dyDescent="0.25">
      <c r="B9" s="6">
        <v>-0.72729105344941813</v>
      </c>
      <c r="C9" s="6">
        <v>-0.92252364423565125</v>
      </c>
      <c r="D9" s="6">
        <v>-0.59537738809734453</v>
      </c>
      <c r="E9" s="6">
        <v>0.30755044591820851</v>
      </c>
      <c r="F9" s="6">
        <v>5.5475513875002609E-2</v>
      </c>
      <c r="G9" s="6">
        <v>0.42536860312129166</v>
      </c>
      <c r="H9" s="6">
        <v>0.1660726031981235</v>
      </c>
      <c r="I9" s="6">
        <v>-0.15591785049736667</v>
      </c>
      <c r="J9" s="6">
        <v>0.1308402768856472</v>
      </c>
      <c r="K9" s="6">
        <v>-5.6144136115062603E-2</v>
      </c>
      <c r="L9" s="6">
        <v>0.68010474296527956</v>
      </c>
      <c r="M9" s="6">
        <v>-1.2141456604389571</v>
      </c>
      <c r="N9" s="6">
        <v>6.8989449564096196E-3</v>
      </c>
      <c r="O9" s="6">
        <v>-6.6406043964984507E-2</v>
      </c>
      <c r="P9" s="6">
        <v>0.5482673758078338</v>
      </c>
      <c r="Q9" s="6">
        <v>0.56438046561312527</v>
      </c>
      <c r="R9" s="6">
        <v>0.64306459101540092</v>
      </c>
      <c r="S9" s="6">
        <v>1.3253959433245017</v>
      </c>
      <c r="T9" s="6">
        <v>-0.4248040442195789</v>
      </c>
      <c r="U9" s="6">
        <v>0.61793182744612496</v>
      </c>
    </row>
    <row r="10" spans="2:21" x14ac:dyDescent="0.25">
      <c r="B10" s="6">
        <v>-2.96722706018824</v>
      </c>
      <c r="C10" s="6">
        <v>-1.721538511646469</v>
      </c>
      <c r="D10" s="6">
        <v>0.29444226653889549</v>
      </c>
      <c r="E10" s="6">
        <v>-0.64233021648142063</v>
      </c>
      <c r="F10" s="6">
        <v>8.4543979046473539E-2</v>
      </c>
      <c r="G10" s="6">
        <v>0.49233936819495588</v>
      </c>
      <c r="H10" s="6">
        <v>2.8781800036905288E-2</v>
      </c>
      <c r="I10" s="6">
        <v>-0.43490197736204261</v>
      </c>
      <c r="J10" s="6">
        <v>0.17829218007551997</v>
      </c>
      <c r="K10" s="6">
        <v>8.3899912309604599E-2</v>
      </c>
      <c r="L10" s="6">
        <v>-0.8281064823627966</v>
      </c>
      <c r="M10" s="6">
        <v>-0.77767928532616004</v>
      </c>
      <c r="N10" s="6">
        <v>-7.8663114890189983E-2</v>
      </c>
      <c r="O10" s="6">
        <v>3.3285982959399961E-2</v>
      </c>
      <c r="P10" s="6">
        <v>0.42736319621215152</v>
      </c>
      <c r="Q10" s="6">
        <v>0.2443247688344681</v>
      </c>
      <c r="R10" s="6">
        <v>1.3690674362125332</v>
      </c>
      <c r="S10" s="6">
        <v>-1.1467074501947383</v>
      </c>
      <c r="T10" s="6">
        <v>0.69021362716203727</v>
      </c>
      <c r="U10" s="6">
        <v>0.29482706460593178</v>
      </c>
    </row>
    <row r="11" spans="2:21" x14ac:dyDescent="0.25">
      <c r="B11" s="6">
        <v>-1.6489218016427205</v>
      </c>
      <c r="C11" s="6">
        <v>1.1049529105170515</v>
      </c>
      <c r="D11" s="6">
        <v>0.14978317240419792</v>
      </c>
      <c r="E11" s="6">
        <v>1.4829104996426326</v>
      </c>
      <c r="F11" s="6">
        <v>-0.34675197698676075</v>
      </c>
      <c r="G11" s="6">
        <v>1.146793543492671</v>
      </c>
      <c r="H11" s="6">
        <v>-8.3264646953149474E-2</v>
      </c>
      <c r="I11" s="6">
        <v>-1.0030427629258334</v>
      </c>
      <c r="J11" s="6">
        <v>0.42064611769123667</v>
      </c>
      <c r="K11" s="6">
        <v>-6.098045431819011E-2</v>
      </c>
      <c r="L11" s="6">
        <v>0.32618400218692012</v>
      </c>
      <c r="M11" s="6">
        <v>1.4720560910632627</v>
      </c>
      <c r="N11" s="6">
        <v>-0.3725720289377083</v>
      </c>
      <c r="O11" s="6">
        <v>-0.55663028603459175</v>
      </c>
      <c r="P11" s="6">
        <v>1.1402765229419403</v>
      </c>
      <c r="Q11" s="6">
        <v>0.99065986674605133</v>
      </c>
      <c r="R11" s="6">
        <v>0.46812011500837486</v>
      </c>
      <c r="S11" s="6">
        <v>0.11322604473439631</v>
      </c>
      <c r="T11" s="6">
        <v>0.23910310798780363</v>
      </c>
      <c r="U11" s="6">
        <v>-4.4606386752481702E-3</v>
      </c>
    </row>
    <row r="12" spans="2:21" x14ac:dyDescent="0.25">
      <c r="B12" s="6">
        <v>-2.0130445848839345</v>
      </c>
      <c r="C12" s="6">
        <v>0.13542993537262643</v>
      </c>
      <c r="D12" s="6">
        <v>-0.47008061043200583</v>
      </c>
      <c r="E12" s="6">
        <v>0.42591533717828484</v>
      </c>
      <c r="F12" s="6">
        <v>0.71283436811329404</v>
      </c>
      <c r="G12" s="6">
        <v>-0.87205542605884767</v>
      </c>
      <c r="H12" s="6">
        <v>-0.36220679933237127</v>
      </c>
      <c r="I12" s="6">
        <v>-0.60424287784247777</v>
      </c>
      <c r="J12" s="6">
        <v>4.2889933058865175E-2</v>
      </c>
      <c r="K12" s="6">
        <v>0.1807504713756482</v>
      </c>
    </row>
    <row r="13" spans="2:21" x14ac:dyDescent="0.25">
      <c r="B13" s="6">
        <v>-2.5160083531161646</v>
      </c>
      <c r="C13" s="6">
        <v>0.15288605749506123</v>
      </c>
      <c r="D13" s="6">
        <v>-6.543798859802695E-2</v>
      </c>
      <c r="E13" s="6">
        <v>-0.7546548042747151</v>
      </c>
      <c r="F13" s="6">
        <v>0.36043589002486209</v>
      </c>
      <c r="G13" s="6">
        <v>-0.40959433963387337</v>
      </c>
      <c r="H13" s="6">
        <v>0.3570820556997884</v>
      </c>
      <c r="I13" s="6">
        <v>0.37669953749985047</v>
      </c>
      <c r="J13" s="6">
        <v>-6.6288077140373727E-2</v>
      </c>
      <c r="K13" s="6">
        <v>-0.1830470128150932</v>
      </c>
    </row>
    <row r="14" spans="2:21" x14ac:dyDescent="0.25">
      <c r="B14" s="6">
        <v>-0.98694311961003145</v>
      </c>
      <c r="C14" s="6">
        <v>-0.51518848383799731</v>
      </c>
      <c r="D14" s="6">
        <v>-0.40338170999485151</v>
      </c>
      <c r="E14" s="6">
        <v>-1.2255848223288492</v>
      </c>
      <c r="F14" s="6">
        <v>-6.7168794953358008E-2</v>
      </c>
      <c r="G14" s="6">
        <v>0.99073424038911229</v>
      </c>
      <c r="H14" s="6">
        <v>-1.260083482533997</v>
      </c>
      <c r="I14" s="6">
        <v>0.77246012920873863</v>
      </c>
      <c r="J14" s="6">
        <v>-0.44267164487921695</v>
      </c>
      <c r="K14" s="6">
        <v>-2.4322503698095653E-3</v>
      </c>
    </row>
    <row r="15" spans="2:21" x14ac:dyDescent="0.25">
      <c r="B15" s="6">
        <v>-1.6877809014227676</v>
      </c>
      <c r="C15" s="6">
        <v>2.5562261496437362</v>
      </c>
      <c r="D15" s="6">
        <v>-9.4433733817563717E-2</v>
      </c>
      <c r="E15" s="6">
        <v>0.36788825347467158</v>
      </c>
      <c r="F15" s="6">
        <v>-7.935946724867457E-2</v>
      </c>
      <c r="G15" s="6">
        <v>-0.25329892683233363</v>
      </c>
      <c r="H15" s="6">
        <v>0.27870694346854596</v>
      </c>
      <c r="I15" s="6">
        <v>0.44914714700205732</v>
      </c>
      <c r="J15" s="6">
        <v>0.20326335695391209</v>
      </c>
      <c r="K15" s="6">
        <v>0.11681493951370325</v>
      </c>
    </row>
    <row r="16" spans="2:21" x14ac:dyDescent="0.25">
      <c r="B16" s="6">
        <v>-0.51271548530573763</v>
      </c>
      <c r="C16" s="6">
        <v>0.61836521143647227</v>
      </c>
      <c r="D16" s="6">
        <v>-1.0113286746984864</v>
      </c>
      <c r="E16" s="6">
        <v>-1.1031190403041753</v>
      </c>
      <c r="F16" s="6">
        <v>1.0446730534425968</v>
      </c>
      <c r="G16" s="6">
        <v>-0.59455752226804426</v>
      </c>
      <c r="H16" s="6">
        <v>0.97946190745402073</v>
      </c>
      <c r="I16" s="6">
        <v>0.5877290529180742</v>
      </c>
      <c r="J16" s="6">
        <v>0.28879655090136602</v>
      </c>
      <c r="K16" s="6">
        <v>-0.13411565414899607</v>
      </c>
    </row>
    <row r="17" spans="2:11" x14ac:dyDescent="0.25">
      <c r="B17" s="6">
        <v>2.5990563453267965</v>
      </c>
      <c r="C17" s="6">
        <v>0.37991287599676266</v>
      </c>
      <c r="D17" s="6">
        <v>1.5746571938505198</v>
      </c>
      <c r="E17" s="6">
        <v>5.6545240041738443E-2</v>
      </c>
      <c r="F17" s="6">
        <v>0.20010209453412414</v>
      </c>
      <c r="G17" s="6">
        <v>-0.16995685376087355</v>
      </c>
      <c r="H17" s="6">
        <v>-0.63676100054524398</v>
      </c>
      <c r="I17" s="6">
        <v>0.58054874119917865</v>
      </c>
      <c r="J17" s="6">
        <v>1.1727711423900398</v>
      </c>
      <c r="K17" s="6">
        <v>6.5089906780918069E-2</v>
      </c>
    </row>
    <row r="18" spans="2:11" x14ac:dyDescent="0.25">
      <c r="B18" s="6">
        <v>0.9518551168805115</v>
      </c>
      <c r="C18" s="6">
        <v>-1.7538085635249414</v>
      </c>
      <c r="D18" s="6">
        <v>-0.66568130825190319</v>
      </c>
      <c r="E18" s="6">
        <v>0.64094180747007323</v>
      </c>
      <c r="F18" s="6">
        <v>-0.61253616119462084</v>
      </c>
      <c r="G18" s="6">
        <v>0.25907829082542028</v>
      </c>
      <c r="H18" s="6">
        <v>0.48100079238199389</v>
      </c>
      <c r="I18" s="6">
        <v>0.81011810609500257</v>
      </c>
      <c r="J18" s="6">
        <v>4.7259162576480142E-2</v>
      </c>
      <c r="K18" s="6">
        <v>0.10728419899256919</v>
      </c>
    </row>
    <row r="19" spans="2:11" x14ac:dyDescent="0.25">
      <c r="B19" s="6">
        <v>2.2008237215242041</v>
      </c>
      <c r="C19" s="6">
        <v>-2.110616375285244</v>
      </c>
      <c r="D19" s="6">
        <v>0.57370768810628447</v>
      </c>
      <c r="E19" s="6">
        <v>1.7847197778223209</v>
      </c>
      <c r="F19" s="6">
        <v>2.018606749908145</v>
      </c>
      <c r="G19" s="6">
        <v>-0.86822696854483006</v>
      </c>
      <c r="H19" s="6">
        <v>-0.11925373971348208</v>
      </c>
      <c r="I19" s="6">
        <v>-0.15138143354745229</v>
      </c>
      <c r="J19" s="6">
        <v>-0.40373634701068606</v>
      </c>
      <c r="K19" s="6">
        <v>9.9509559296130867E-2</v>
      </c>
    </row>
    <row r="20" spans="2:11" x14ac:dyDescent="0.25">
      <c r="B20" s="6">
        <v>4.7708375943441368</v>
      </c>
      <c r="C20" s="6">
        <v>-5.867946963319242E-2</v>
      </c>
      <c r="D20" s="6">
        <v>0.59287303154320936</v>
      </c>
      <c r="E20" s="6">
        <v>-0.26146189683586418</v>
      </c>
      <c r="F20" s="6">
        <v>-0.59296727535209004</v>
      </c>
      <c r="G20" s="6">
        <v>-0.2139062021232126</v>
      </c>
      <c r="H20" s="6">
        <v>0.82943343330502473</v>
      </c>
      <c r="I20" s="6">
        <v>-0.29889527804374533</v>
      </c>
      <c r="J20" s="6">
        <v>-0.56362129445630493</v>
      </c>
      <c r="K20" s="6">
        <v>-0.19573702220530709</v>
      </c>
    </row>
    <row r="21" spans="2:11" x14ac:dyDescent="0.25">
      <c r="B21" s="6">
        <v>0.68386397988389325</v>
      </c>
      <c r="C21" s="6">
        <v>-1.3885467975998418</v>
      </c>
      <c r="D21" s="6">
        <v>-1.3796972097827072</v>
      </c>
      <c r="E21" s="6">
        <v>-0.43068533646476059</v>
      </c>
      <c r="F21" s="6">
        <v>-0.5416052126238754</v>
      </c>
      <c r="G21" s="6">
        <v>-0.34686635406595712</v>
      </c>
      <c r="H21" s="6">
        <v>-4.9486580216522164E-2</v>
      </c>
      <c r="I21" s="6">
        <v>-0.27735765211978708</v>
      </c>
      <c r="J21" s="6">
        <v>-0.30675533967899399</v>
      </c>
      <c r="K21" s="6">
        <v>-0.28965753197760724</v>
      </c>
    </row>
    <row r="22" spans="2:11" x14ac:dyDescent="0.25">
      <c r="B22" s="6">
        <v>4.611849354348287</v>
      </c>
      <c r="C22" s="6">
        <v>-1.8317988944717433E-2</v>
      </c>
      <c r="D22" s="6">
        <v>-0.15776502046439916</v>
      </c>
      <c r="E22" s="6">
        <v>-1.4272631846588208</v>
      </c>
      <c r="F22" s="6">
        <v>-1.0350115027128632</v>
      </c>
      <c r="G22" s="6">
        <v>-0.95454935984350331</v>
      </c>
      <c r="H22" s="6">
        <v>-0.30598071052191833</v>
      </c>
      <c r="I22" s="6">
        <v>-0.50153651463904203</v>
      </c>
      <c r="J22" s="6">
        <v>0.19216001300519117</v>
      </c>
      <c r="K22" s="6">
        <v>0.41471928575788097</v>
      </c>
    </row>
    <row r="23" spans="2:11" x14ac:dyDescent="0.25">
      <c r="B23" s="6">
        <v>3.7553206803461658</v>
      </c>
      <c r="C23" s="6">
        <v>-0.40592472915004529</v>
      </c>
      <c r="D23" s="6">
        <v>0.29781516558767435</v>
      </c>
      <c r="E23" s="6">
        <v>0.94777776027214233</v>
      </c>
      <c r="F23" s="6">
        <v>1.1695227862392207E-2</v>
      </c>
      <c r="G23" s="6">
        <v>1.0371680369544558</v>
      </c>
      <c r="H23" s="6">
        <v>-0.28313611657248561</v>
      </c>
      <c r="I23" s="6">
        <v>0.49436606395777305</v>
      </c>
      <c r="J23" s="6">
        <v>0.4672997367810941</v>
      </c>
      <c r="K23" s="6">
        <v>-0.25433314397691881</v>
      </c>
    </row>
    <row r="24" spans="2:11" x14ac:dyDescent="0.25">
      <c r="B24" s="6">
        <v>2.2152142552665079</v>
      </c>
      <c r="C24" s="6">
        <v>2.0395119370011137</v>
      </c>
      <c r="D24" s="6">
        <v>0.1774918489830529</v>
      </c>
      <c r="E24" s="6">
        <v>-0.97862091500623882</v>
      </c>
      <c r="F24" s="6">
        <v>0.76696119177824229</v>
      </c>
      <c r="G24" s="6">
        <v>0.92975102797930087</v>
      </c>
      <c r="H24" s="6">
        <v>0.17787112056356216</v>
      </c>
      <c r="I24" s="6">
        <v>-0.37093566425752345</v>
      </c>
      <c r="J24" s="6">
        <v>-0.24015888123287155</v>
      </c>
      <c r="K24" s="6">
        <v>0.15009995457836817</v>
      </c>
    </row>
    <row r="25" spans="2:11" x14ac:dyDescent="0.25">
      <c r="B25" s="6">
        <v>-0.19253263342262908</v>
      </c>
      <c r="C25" s="6">
        <v>0.25146747380235174</v>
      </c>
      <c r="D25" s="6">
        <v>-9.5300611883176609E-2</v>
      </c>
      <c r="E25" s="6">
        <v>0.61031804876266449</v>
      </c>
      <c r="F25" s="6">
        <v>-0.99707612297561532</v>
      </c>
      <c r="G25" s="6">
        <v>-0.49607993397406602</v>
      </c>
      <c r="H25" s="6">
        <v>-7.4645693405428745E-2</v>
      </c>
      <c r="I25" s="6">
        <v>-0.66117347779085966</v>
      </c>
      <c r="J25" s="6">
        <v>0.36379551516223496</v>
      </c>
      <c r="K25" s="6">
        <v>-0.36209314230278333</v>
      </c>
    </row>
    <row r="26" spans="2:11" x14ac:dyDescent="0.25">
      <c r="B26" s="6">
        <v>1.3257816550676786</v>
      </c>
      <c r="C26" s="6">
        <v>1.5393484706693807</v>
      </c>
      <c r="D26" s="6">
        <v>-0.72482514412206622</v>
      </c>
      <c r="E26" s="6">
        <v>-1.1314779294011481</v>
      </c>
      <c r="F26" s="6">
        <v>1.0708321217979453</v>
      </c>
      <c r="G26" s="6">
        <v>0.5790979162774742</v>
      </c>
      <c r="H26" s="6">
        <v>-3.0088722955582598E-3</v>
      </c>
      <c r="I26" s="6">
        <v>-0.32690457867055006</v>
      </c>
      <c r="J26" s="6">
        <v>-0.21384642034317186</v>
      </c>
      <c r="K26" s="6">
        <v>-0.14095289913909703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B2:E26"/>
  <sheetViews>
    <sheetView workbookViewId="0"/>
  </sheetViews>
  <sheetFormatPr baseColWidth="10" defaultRowHeight="15" x14ac:dyDescent="0.25"/>
  <sheetData>
    <row r="2" spans="2:5" x14ac:dyDescent="0.25">
      <c r="B2" s="6">
        <v>-0.22175374213173021</v>
      </c>
      <c r="C2" s="6">
        <v>0.22661658568644333</v>
      </c>
      <c r="D2" s="6">
        <v>-6.662843473412812E-2</v>
      </c>
      <c r="E2" s="6">
        <v>0.18794689389630198</v>
      </c>
    </row>
    <row r="3" spans="2:5" x14ac:dyDescent="0.25">
      <c r="B3" s="6">
        <v>-0.78243771862146927</v>
      </c>
      <c r="C3" s="6">
        <v>-1.1513755119752813</v>
      </c>
      <c r="D3" s="6">
        <v>0.71455552898628572</v>
      </c>
      <c r="E3" s="6">
        <v>0.37934625813961054</v>
      </c>
    </row>
    <row r="4" spans="2:5" x14ac:dyDescent="0.25">
      <c r="B4" s="6">
        <v>0.12073511894781633</v>
      </c>
      <c r="C4" s="6">
        <v>-1.0674621245775282</v>
      </c>
      <c r="D4" s="6">
        <v>0.56303979705798501</v>
      </c>
      <c r="E4" s="6">
        <v>0.36834311091769523</v>
      </c>
    </row>
    <row r="5" spans="2:5" x14ac:dyDescent="0.25">
      <c r="B5" s="6">
        <v>-0.82556447412385003</v>
      </c>
      <c r="C5" s="6">
        <v>1.1026895270110615</v>
      </c>
      <c r="D5" s="6">
        <v>0.63260543557801041</v>
      </c>
      <c r="E5" s="6">
        <v>0.20888083455213202</v>
      </c>
    </row>
    <row r="6" spans="2:5" x14ac:dyDescent="0.25">
      <c r="B6" s="6">
        <v>-0.51862138124798707</v>
      </c>
      <c r="C6" s="6">
        <v>-0.99013123671232584</v>
      </c>
      <c r="D6" s="6">
        <v>0.55772444426960022</v>
      </c>
      <c r="E6" s="6">
        <v>0.65266740430112069</v>
      </c>
    </row>
    <row r="7" spans="2:5" x14ac:dyDescent="0.25">
      <c r="B7" s="6">
        <v>-1.2476836718171003</v>
      </c>
      <c r="C7" s="6">
        <v>0.62755451497104597</v>
      </c>
      <c r="D7" s="6">
        <v>0.2362819890941657</v>
      </c>
      <c r="E7" s="6">
        <v>0.84754291747654509</v>
      </c>
    </row>
    <row r="8" spans="2:5" x14ac:dyDescent="0.25">
      <c r="B8" s="6">
        <v>-0.46992382712906094</v>
      </c>
      <c r="C8" s="6">
        <v>-0.78571404317306226</v>
      </c>
      <c r="D8" s="6">
        <v>0.60106457118045198</v>
      </c>
      <c r="E8" s="6">
        <v>0.74557704840376293</v>
      </c>
    </row>
    <row r="9" spans="2:5" x14ac:dyDescent="0.25">
      <c r="B9" s="6">
        <v>7.8803711724203696E-2</v>
      </c>
      <c r="C9" s="6">
        <v>-0.82925161864034391</v>
      </c>
      <c r="D9" s="6">
        <v>0.7008034180382251</v>
      </c>
      <c r="E9" s="6">
        <v>-0.35831426265769684</v>
      </c>
    </row>
    <row r="10" spans="2:5" x14ac:dyDescent="0.25">
      <c r="B10" s="6">
        <v>-0.48942625746524432</v>
      </c>
      <c r="C10" s="6">
        <v>-1.894093540669658</v>
      </c>
      <c r="D10" s="6">
        <v>-0.40385156617071277</v>
      </c>
      <c r="E10" s="6">
        <v>-1.086027662403124</v>
      </c>
    </row>
    <row r="11" spans="2:5" x14ac:dyDescent="0.25">
      <c r="B11" s="6">
        <v>-1.0906259849693045</v>
      </c>
      <c r="C11" s="6">
        <v>0.45071147297214764</v>
      </c>
      <c r="D11" s="6">
        <v>-7.3168792034324068E-2</v>
      </c>
      <c r="E11" s="6">
        <v>1.2143835153946418</v>
      </c>
    </row>
    <row r="12" spans="2:5" x14ac:dyDescent="0.25">
      <c r="B12" s="6">
        <v>-0.84958909940154426</v>
      </c>
      <c r="C12" s="6">
        <v>-0.3346261120790649</v>
      </c>
    </row>
    <row r="13" spans="2:5" x14ac:dyDescent="0.25">
      <c r="B13" s="6">
        <v>-1.0553560513291975</v>
      </c>
      <c r="C13" s="6">
        <v>-0.43017800800354422</v>
      </c>
    </row>
    <row r="14" spans="2:5" x14ac:dyDescent="0.25">
      <c r="B14" s="6">
        <v>-0.18559120603640133</v>
      </c>
      <c r="C14" s="6">
        <v>-0.58813395089725207</v>
      </c>
    </row>
    <row r="15" spans="2:5" x14ac:dyDescent="0.25">
      <c r="B15" s="6">
        <v>-1.6822692341285446</v>
      </c>
      <c r="C15" s="6">
        <v>1.5005713114908039</v>
      </c>
    </row>
    <row r="16" spans="2:5" x14ac:dyDescent="0.25">
      <c r="B16" s="6">
        <v>-0.44823503085960004</v>
      </c>
      <c r="C16" s="6">
        <v>0.34051387900399949</v>
      </c>
    </row>
    <row r="17" spans="2:3" x14ac:dyDescent="0.25">
      <c r="B17" s="6">
        <v>0.87661987173041755</v>
      </c>
      <c r="C17" s="6">
        <v>0.83655822186778406</v>
      </c>
    </row>
    <row r="18" spans="2:3" x14ac:dyDescent="0.25">
      <c r="B18" s="6">
        <v>1.0727083207476293</v>
      </c>
      <c r="C18" s="6">
        <v>-1.0739056276542451</v>
      </c>
    </row>
    <row r="19" spans="2:3" x14ac:dyDescent="0.25">
      <c r="B19" s="6">
        <v>1.7081434407234306</v>
      </c>
      <c r="C19" s="6">
        <v>-1.0651955675478444</v>
      </c>
    </row>
    <row r="20" spans="2:3" x14ac:dyDescent="0.25">
      <c r="B20" s="6">
        <v>1.909343660225908</v>
      </c>
      <c r="C20" s="6">
        <v>0.98430082236411665</v>
      </c>
    </row>
    <row r="21" spans="2:3" x14ac:dyDescent="0.25">
      <c r="B21" s="6">
        <v>0.82172352170059559</v>
      </c>
      <c r="C21" s="6">
        <v>-0.86526191126787222</v>
      </c>
    </row>
    <row r="22" spans="2:3" x14ac:dyDescent="0.25">
      <c r="B22" s="6">
        <v>1.8304642486132234</v>
      </c>
      <c r="C22" s="6">
        <v>0.97950349314770802</v>
      </c>
    </row>
    <row r="23" spans="2:3" x14ac:dyDescent="0.25">
      <c r="B23" s="6">
        <v>1.6457684433583868</v>
      </c>
      <c r="C23" s="6">
        <v>0.51247461355388013</v>
      </c>
    </row>
    <row r="24" spans="2:3" x14ac:dyDescent="0.25">
      <c r="B24" s="6">
        <v>6.5871997500563315E-2</v>
      </c>
      <c r="C24" s="6">
        <v>1.9640535537541748</v>
      </c>
    </row>
    <row r="25" spans="2:3" x14ac:dyDescent="0.25">
      <c r="B25" s="6">
        <v>-0.17596779432532131</v>
      </c>
      <c r="C25" s="6">
        <v>0.14191333604315118</v>
      </c>
    </row>
    <row r="26" spans="2:3" x14ac:dyDescent="0.25">
      <c r="B26" s="6">
        <v>-8.7136861685837938E-2</v>
      </c>
      <c r="C26" s="6">
        <v>1.4078679213317133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0"/>
  <dimension ref="B1:N497"/>
  <sheetViews>
    <sheetView topLeftCell="A399" zoomScale="70" zoomScaleNormal="70" workbookViewId="0">
      <selection activeCell="Q19" sqref="Q19"/>
    </sheetView>
  </sheetViews>
  <sheetFormatPr baseColWidth="10" defaultRowHeight="15" x14ac:dyDescent="0.25"/>
  <sheetData>
    <row r="1" spans="2:9" x14ac:dyDescent="0.25">
      <c r="B1" t="s">
        <v>209</v>
      </c>
    </row>
    <row r="2" spans="2:9" x14ac:dyDescent="0.25">
      <c r="B2" t="s">
        <v>210</v>
      </c>
    </row>
    <row r="3" spans="2:9" x14ac:dyDescent="0.25">
      <c r="B3" t="s">
        <v>119</v>
      </c>
    </row>
    <row r="4" spans="2:9" x14ac:dyDescent="0.25">
      <c r="B4" t="s">
        <v>120</v>
      </c>
    </row>
    <row r="5" spans="2:9" x14ac:dyDescent="0.25">
      <c r="B5" t="s">
        <v>121</v>
      </c>
    </row>
    <row r="6" spans="2:9" ht="16.350000000000001" customHeight="1" x14ac:dyDescent="0.25"/>
    <row r="9" spans="2:9" x14ac:dyDescent="0.25">
      <c r="B9" t="s">
        <v>122</v>
      </c>
    </row>
    <row r="10" spans="2:9" ht="15.75" thickBot="1" x14ac:dyDescent="0.3"/>
    <row r="11" spans="2:9" x14ac:dyDescent="0.25">
      <c r="B11" s="8" t="s">
        <v>39</v>
      </c>
      <c r="C11" s="8" t="s">
        <v>40</v>
      </c>
      <c r="D11" s="8" t="s">
        <v>123</v>
      </c>
      <c r="E11" s="8" t="s">
        <v>124</v>
      </c>
      <c r="F11" s="8" t="s">
        <v>41</v>
      </c>
      <c r="G11" s="8" t="s">
        <v>42</v>
      </c>
      <c r="H11" s="8" t="s">
        <v>125</v>
      </c>
      <c r="I11" s="8" t="s">
        <v>126</v>
      </c>
    </row>
    <row r="12" spans="2:9" x14ac:dyDescent="0.25">
      <c r="B12" s="9" t="s">
        <v>1</v>
      </c>
      <c r="C12" s="11">
        <v>25</v>
      </c>
      <c r="D12" s="11">
        <v>0</v>
      </c>
      <c r="E12" s="11">
        <v>25</v>
      </c>
      <c r="F12" s="14">
        <v>7.63</v>
      </c>
      <c r="G12" s="14">
        <v>8.68</v>
      </c>
      <c r="H12" s="14">
        <v>8.0551999999999992</v>
      </c>
      <c r="I12" s="14">
        <v>0.19100872580417183</v>
      </c>
    </row>
    <row r="13" spans="2:9" x14ac:dyDescent="0.25">
      <c r="B13" s="7" t="s">
        <v>2</v>
      </c>
      <c r="C13" s="12">
        <v>25</v>
      </c>
      <c r="D13" s="12">
        <v>0</v>
      </c>
      <c r="E13" s="12">
        <v>25</v>
      </c>
      <c r="F13" s="15">
        <v>4070</v>
      </c>
      <c r="G13" s="15">
        <v>5180</v>
      </c>
      <c r="H13" s="15">
        <v>4469.6000000000004</v>
      </c>
      <c r="I13" s="15">
        <v>376.71253408047539</v>
      </c>
    </row>
    <row r="14" spans="2:9" x14ac:dyDescent="0.25">
      <c r="B14" s="7" t="s">
        <v>3</v>
      </c>
      <c r="C14" s="12">
        <v>25</v>
      </c>
      <c r="D14" s="12">
        <v>0</v>
      </c>
      <c r="E14" s="12">
        <v>25</v>
      </c>
      <c r="F14" s="15">
        <v>232.5</v>
      </c>
      <c r="G14" s="15">
        <v>317.5</v>
      </c>
      <c r="H14" s="15">
        <v>252.19200000000001</v>
      </c>
      <c r="I14" s="15">
        <v>19.980113446458041</v>
      </c>
    </row>
    <row r="15" spans="2:9" x14ac:dyDescent="0.25">
      <c r="B15" s="7" t="s">
        <v>4</v>
      </c>
      <c r="C15" s="12">
        <v>25</v>
      </c>
      <c r="D15" s="12">
        <v>0</v>
      </c>
      <c r="E15" s="12">
        <v>25</v>
      </c>
      <c r="F15" s="15">
        <v>151</v>
      </c>
      <c r="G15" s="15">
        <v>235.5</v>
      </c>
      <c r="H15" s="15">
        <v>188.09200000000001</v>
      </c>
      <c r="I15" s="15">
        <v>23.540973500119602</v>
      </c>
    </row>
    <row r="16" spans="2:9" x14ac:dyDescent="0.25">
      <c r="B16" s="7" t="s">
        <v>5</v>
      </c>
      <c r="C16" s="12">
        <v>25</v>
      </c>
      <c r="D16" s="12">
        <v>0</v>
      </c>
      <c r="E16" s="12">
        <v>25</v>
      </c>
      <c r="F16" s="15">
        <v>400</v>
      </c>
      <c r="G16" s="15">
        <v>580</v>
      </c>
      <c r="H16" s="15">
        <v>459.78</v>
      </c>
      <c r="I16" s="15">
        <v>44.062710992402636</v>
      </c>
    </row>
    <row r="17" spans="2:12" x14ac:dyDescent="0.25">
      <c r="B17" s="7" t="s">
        <v>6</v>
      </c>
      <c r="C17" s="12">
        <v>25</v>
      </c>
      <c r="D17" s="12">
        <v>0</v>
      </c>
      <c r="E17" s="12">
        <v>25</v>
      </c>
      <c r="F17" s="15">
        <v>19</v>
      </c>
      <c r="G17" s="15">
        <v>34</v>
      </c>
      <c r="H17" s="15">
        <v>27.76</v>
      </c>
      <c r="I17" s="15">
        <v>4.8693770991096317</v>
      </c>
    </row>
    <row r="18" spans="2:12" x14ac:dyDescent="0.25">
      <c r="B18" s="7" t="s">
        <v>7</v>
      </c>
      <c r="C18" s="12">
        <v>25</v>
      </c>
      <c r="D18" s="12">
        <v>0</v>
      </c>
      <c r="E18" s="12">
        <v>25</v>
      </c>
      <c r="F18" s="15">
        <v>650</v>
      </c>
      <c r="G18" s="15">
        <v>1000</v>
      </c>
      <c r="H18" s="15">
        <v>743.86</v>
      </c>
      <c r="I18" s="15">
        <v>84.648479017640952</v>
      </c>
    </row>
    <row r="19" spans="2:12" x14ac:dyDescent="0.25">
      <c r="B19" s="7" t="s">
        <v>8</v>
      </c>
      <c r="C19" s="12">
        <v>25</v>
      </c>
      <c r="D19" s="12">
        <v>0</v>
      </c>
      <c r="E19" s="12">
        <v>25</v>
      </c>
      <c r="F19" s="15">
        <v>1000</v>
      </c>
      <c r="G19" s="15">
        <v>1375</v>
      </c>
      <c r="H19" s="15">
        <v>1168.92</v>
      </c>
      <c r="I19" s="15">
        <v>107.11993667536092</v>
      </c>
    </row>
    <row r="20" spans="2:12" x14ac:dyDescent="0.25">
      <c r="B20" s="7" t="s">
        <v>10</v>
      </c>
      <c r="C20" s="12">
        <v>25</v>
      </c>
      <c r="D20" s="12">
        <v>0</v>
      </c>
      <c r="E20" s="12">
        <v>25</v>
      </c>
      <c r="F20" s="15">
        <v>183</v>
      </c>
      <c r="G20" s="15">
        <v>213.5</v>
      </c>
      <c r="H20" s="15">
        <v>197.392</v>
      </c>
      <c r="I20" s="15">
        <v>8.233388326402034</v>
      </c>
    </row>
    <row r="21" spans="2:12" ht="15.75" thickBot="1" x14ac:dyDescent="0.3">
      <c r="B21" s="10" t="s">
        <v>9</v>
      </c>
      <c r="C21" s="13">
        <v>25</v>
      </c>
      <c r="D21" s="13">
        <v>0</v>
      </c>
      <c r="E21" s="13">
        <v>25</v>
      </c>
      <c r="F21" s="16">
        <v>4</v>
      </c>
      <c r="G21" s="16">
        <v>31.5</v>
      </c>
      <c r="H21" s="16">
        <v>13.856</v>
      </c>
      <c r="I21" s="16">
        <v>6.9253206905288271</v>
      </c>
    </row>
    <row r="24" spans="2:12" x14ac:dyDescent="0.25">
      <c r="B24" t="s">
        <v>127</v>
      </c>
    </row>
    <row r="25" spans="2:12" ht="15.75" thickBot="1" x14ac:dyDescent="0.3"/>
    <row r="26" spans="2:12" x14ac:dyDescent="0.25">
      <c r="B26" s="8" t="s">
        <v>43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  <c r="H26" s="8" t="s">
        <v>6</v>
      </c>
      <c r="I26" s="8" t="s">
        <v>7</v>
      </c>
      <c r="J26" s="8" t="s">
        <v>8</v>
      </c>
      <c r="K26" s="8" t="s">
        <v>10</v>
      </c>
      <c r="L26" s="8" t="s">
        <v>9</v>
      </c>
    </row>
    <row r="27" spans="2:12" x14ac:dyDescent="0.25">
      <c r="B27" s="9" t="s">
        <v>1</v>
      </c>
      <c r="C27" s="18">
        <v>1</v>
      </c>
      <c r="D27" s="14">
        <v>6.9807148835510827E-2</v>
      </c>
      <c r="E27" s="14">
        <v>2.1759735701529375E-2</v>
      </c>
      <c r="F27" s="14">
        <v>-0.12342810264877206</v>
      </c>
      <c r="G27" s="14">
        <v>-9.523314702931357E-2</v>
      </c>
      <c r="H27" s="14">
        <v>-9.1299063247386944E-3</v>
      </c>
      <c r="I27" s="14">
        <v>6.5309723139424888E-2</v>
      </c>
      <c r="J27" s="14">
        <v>-7.6171105438319162E-2</v>
      </c>
      <c r="K27" s="14">
        <v>-5.9214314540082295E-2</v>
      </c>
      <c r="L27" s="14">
        <v>-2.0168128419795681E-2</v>
      </c>
    </row>
    <row r="28" spans="2:12" x14ac:dyDescent="0.25">
      <c r="B28" s="7" t="s">
        <v>2</v>
      </c>
      <c r="C28" s="15">
        <v>6.9807148835510827E-2</v>
      </c>
      <c r="D28" s="20">
        <v>1</v>
      </c>
      <c r="E28" s="15">
        <v>0.66721899224093084</v>
      </c>
      <c r="F28" s="15">
        <v>0.6512089826016787</v>
      </c>
      <c r="G28" s="15">
        <v>0.72722309406410313</v>
      </c>
      <c r="H28" s="15">
        <v>0.35190836235240863</v>
      </c>
      <c r="I28" s="15">
        <v>0.8805239918675245</v>
      </c>
      <c r="J28" s="15">
        <v>0.71299115019633252</v>
      </c>
      <c r="K28" s="15">
        <v>-0.62414387890192446</v>
      </c>
      <c r="L28" s="15">
        <v>0.12805042301835162</v>
      </c>
    </row>
    <row r="29" spans="2:12" x14ac:dyDescent="0.25">
      <c r="B29" s="7" t="s">
        <v>3</v>
      </c>
      <c r="C29" s="15">
        <v>2.1759735701529375E-2</v>
      </c>
      <c r="D29" s="15">
        <v>0.66721899224093084</v>
      </c>
      <c r="E29" s="20">
        <v>1</v>
      </c>
      <c r="F29" s="15">
        <v>0.50603560775244405</v>
      </c>
      <c r="G29" s="15">
        <v>0.4928189189388828</v>
      </c>
      <c r="H29" s="15">
        <v>0.4245446593585806</v>
      </c>
      <c r="I29" s="15">
        <v>0.52774115110028674</v>
      </c>
      <c r="J29" s="15">
        <v>0.54273144092598435</v>
      </c>
      <c r="K29" s="15">
        <v>-0.50143947997804927</v>
      </c>
      <c r="L29" s="15">
        <v>0.15768294729408078</v>
      </c>
    </row>
    <row r="30" spans="2:12" x14ac:dyDescent="0.25">
      <c r="B30" s="7" t="s">
        <v>4</v>
      </c>
      <c r="C30" s="15">
        <v>-0.12342810264877206</v>
      </c>
      <c r="D30" s="15">
        <v>0.6512089826016787</v>
      </c>
      <c r="E30" s="15">
        <v>0.50603560775244405</v>
      </c>
      <c r="F30" s="20">
        <v>1</v>
      </c>
      <c r="G30" s="15">
        <v>0.50575048768545683</v>
      </c>
      <c r="H30" s="15">
        <v>0.42466459152605773</v>
      </c>
      <c r="I30" s="15">
        <v>0.61925107952563763</v>
      </c>
      <c r="J30" s="15">
        <v>0.64002570031396355</v>
      </c>
      <c r="K30" s="15">
        <v>-0.48495997070076535</v>
      </c>
      <c r="L30" s="15">
        <v>8.9746724631983299E-2</v>
      </c>
    </row>
    <row r="31" spans="2:12" x14ac:dyDescent="0.25">
      <c r="B31" s="7" t="s">
        <v>5</v>
      </c>
      <c r="C31" s="15">
        <v>-9.523314702931357E-2</v>
      </c>
      <c r="D31" s="15">
        <v>0.72722309406410313</v>
      </c>
      <c r="E31" s="15">
        <v>0.4928189189388828</v>
      </c>
      <c r="F31" s="15">
        <v>0.50575048768545683</v>
      </c>
      <c r="G31" s="20">
        <v>1</v>
      </c>
      <c r="H31" s="15">
        <v>0.30045883446094807</v>
      </c>
      <c r="I31" s="15">
        <v>0.83079916242164109</v>
      </c>
      <c r="J31" s="15">
        <v>0.47804439910715663</v>
      </c>
      <c r="K31" s="15">
        <v>-0.64748951672665411</v>
      </c>
      <c r="L31" s="15">
        <v>0.30360336833998358</v>
      </c>
    </row>
    <row r="32" spans="2:12" x14ac:dyDescent="0.25">
      <c r="B32" s="7" t="s">
        <v>6</v>
      </c>
      <c r="C32" s="15">
        <v>-9.1299063247386944E-3</v>
      </c>
      <c r="D32" s="15">
        <v>0.35190836235240863</v>
      </c>
      <c r="E32" s="15">
        <v>0.4245446593585806</v>
      </c>
      <c r="F32" s="15">
        <v>0.42466459152605773</v>
      </c>
      <c r="G32" s="15">
        <v>0.30045883446094807</v>
      </c>
      <c r="H32" s="20">
        <v>1</v>
      </c>
      <c r="I32" s="15">
        <v>0.3597855378982468</v>
      </c>
      <c r="J32" s="15">
        <v>0.10476590281463125</v>
      </c>
      <c r="K32" s="15">
        <v>-0.5341929832782556</v>
      </c>
      <c r="L32" s="15">
        <v>0.25643004130077995</v>
      </c>
    </row>
    <row r="33" spans="2:12" x14ac:dyDescent="0.25">
      <c r="B33" s="7" t="s">
        <v>7</v>
      </c>
      <c r="C33" s="15">
        <v>6.5309723139424888E-2</v>
      </c>
      <c r="D33" s="15">
        <v>0.8805239918675245</v>
      </c>
      <c r="E33" s="15">
        <v>0.52774115110028674</v>
      </c>
      <c r="F33" s="15">
        <v>0.61925107952563763</v>
      </c>
      <c r="G33" s="15">
        <v>0.83079916242164109</v>
      </c>
      <c r="H33" s="15">
        <v>0.3597855378982468</v>
      </c>
      <c r="I33" s="20">
        <v>1</v>
      </c>
      <c r="J33" s="15">
        <v>0.4688965770604801</v>
      </c>
      <c r="K33" s="15">
        <v>-0.76628177782211926</v>
      </c>
      <c r="L33" s="15">
        <v>0.30576629940894429</v>
      </c>
    </row>
    <row r="34" spans="2:12" x14ac:dyDescent="0.25">
      <c r="B34" s="7" t="s">
        <v>8</v>
      </c>
      <c r="C34" s="15">
        <v>-7.6171105438319162E-2</v>
      </c>
      <c r="D34" s="15">
        <v>0.71299115019633252</v>
      </c>
      <c r="E34" s="15">
        <v>0.54273144092598435</v>
      </c>
      <c r="F34" s="15">
        <v>0.64002570031396355</v>
      </c>
      <c r="G34" s="15">
        <v>0.47804439910715663</v>
      </c>
      <c r="H34" s="15">
        <v>0.10476590281463125</v>
      </c>
      <c r="I34" s="15">
        <v>0.4688965770604801</v>
      </c>
      <c r="J34" s="20">
        <v>1</v>
      </c>
      <c r="K34" s="15">
        <v>-0.26198943133813374</v>
      </c>
      <c r="L34" s="15">
        <v>-0.14817538746297093</v>
      </c>
    </row>
    <row r="35" spans="2:12" x14ac:dyDescent="0.25">
      <c r="B35" s="7" t="s">
        <v>10</v>
      </c>
      <c r="C35" s="15">
        <v>-5.9214314540082295E-2</v>
      </c>
      <c r="D35" s="15">
        <v>-0.62414387890192446</v>
      </c>
      <c r="E35" s="15">
        <v>-0.50143947997804927</v>
      </c>
      <c r="F35" s="15">
        <v>-0.48495997070076535</v>
      </c>
      <c r="G35" s="15">
        <v>-0.64748951672665411</v>
      </c>
      <c r="H35" s="15">
        <v>-0.5341929832782556</v>
      </c>
      <c r="I35" s="15">
        <v>-0.76628177782211926</v>
      </c>
      <c r="J35" s="15">
        <v>-0.26198943133813374</v>
      </c>
      <c r="K35" s="20">
        <v>1</v>
      </c>
      <c r="L35" s="15">
        <v>-0.45982874523624129</v>
      </c>
    </row>
    <row r="36" spans="2:12" ht="15.75" thickBot="1" x14ac:dyDescent="0.3">
      <c r="B36" s="10" t="s">
        <v>9</v>
      </c>
      <c r="C36" s="16">
        <v>-2.0168128419795681E-2</v>
      </c>
      <c r="D36" s="16">
        <v>0.12805042301835162</v>
      </c>
      <c r="E36" s="16">
        <v>0.15768294729408078</v>
      </c>
      <c r="F36" s="16">
        <v>8.9746724631983299E-2</v>
      </c>
      <c r="G36" s="16">
        <v>0.30360336833998358</v>
      </c>
      <c r="H36" s="16">
        <v>0.25643004130077995</v>
      </c>
      <c r="I36" s="16">
        <v>0.30576629940894429</v>
      </c>
      <c r="J36" s="16">
        <v>-0.14817538746297093</v>
      </c>
      <c r="K36" s="16">
        <v>-0.45982874523624129</v>
      </c>
      <c r="L36" s="22">
        <v>1</v>
      </c>
    </row>
    <row r="39" spans="2:12" x14ac:dyDescent="0.25">
      <c r="B39" s="23" t="s">
        <v>128</v>
      </c>
    </row>
    <row r="41" spans="2:12" x14ac:dyDescent="0.25">
      <c r="B41" t="s">
        <v>129</v>
      </c>
    </row>
    <row r="42" spans="2:12" ht="15.75" thickBot="1" x14ac:dyDescent="0.3"/>
    <row r="43" spans="2:12" x14ac:dyDescent="0.25">
      <c r="B43" s="8"/>
      <c r="C43" s="8" t="s">
        <v>44</v>
      </c>
      <c r="D43" s="8" t="s">
        <v>45</v>
      </c>
      <c r="E43" s="8" t="s">
        <v>46</v>
      </c>
      <c r="F43" s="8" t="s">
        <v>47</v>
      </c>
      <c r="G43" s="8" t="s">
        <v>48</v>
      </c>
      <c r="H43" s="8" t="s">
        <v>49</v>
      </c>
      <c r="I43" s="8" t="s">
        <v>50</v>
      </c>
      <c r="J43" s="8" t="s">
        <v>51</v>
      </c>
      <c r="K43" s="8" t="s">
        <v>52</v>
      </c>
      <c r="L43" s="8" t="s">
        <v>53</v>
      </c>
    </row>
    <row r="44" spans="2:12" x14ac:dyDescent="0.25">
      <c r="B44" s="9" t="s">
        <v>130</v>
      </c>
      <c r="C44" s="14">
        <v>4.9350731915165005</v>
      </c>
      <c r="D44" s="14">
        <v>1.4506053501307279</v>
      </c>
      <c r="E44" s="14">
        <v>1.0529279279842556</v>
      </c>
      <c r="F44" s="14">
        <v>0.84698457710869024</v>
      </c>
      <c r="G44" s="14">
        <v>0.53528576849814691</v>
      </c>
      <c r="H44" s="14">
        <v>0.45554691981171536</v>
      </c>
      <c r="I44" s="14">
        <v>0.26819666706522538</v>
      </c>
      <c r="J44" s="14">
        <v>0.22959499419985208</v>
      </c>
      <c r="K44" s="14">
        <v>0.19144035875697846</v>
      </c>
      <c r="L44" s="14">
        <v>3.4344244927910363E-2</v>
      </c>
    </row>
    <row r="45" spans="2:12" x14ac:dyDescent="0.25">
      <c r="B45" s="7" t="s">
        <v>131</v>
      </c>
      <c r="C45" s="15">
        <v>49.350731915164985</v>
      </c>
      <c r="D45" s="15">
        <v>14.506053501307274</v>
      </c>
      <c r="E45" s="15">
        <v>10.529279279842553</v>
      </c>
      <c r="F45" s="15">
        <v>8.4698457710869004</v>
      </c>
      <c r="G45" s="15">
        <v>5.3528576849814673</v>
      </c>
      <c r="H45" s="15">
        <v>4.5554691981171525</v>
      </c>
      <c r="I45" s="15">
        <v>2.6819666706522529</v>
      </c>
      <c r="J45" s="15">
        <v>2.2959499419985199</v>
      </c>
      <c r="K45" s="15">
        <v>1.914403587569784</v>
      </c>
      <c r="L45" s="15">
        <v>0.3434424492791035</v>
      </c>
    </row>
    <row r="46" spans="2:12" ht="15.75" thickBot="1" x14ac:dyDescent="0.3">
      <c r="B46" s="10" t="s">
        <v>132</v>
      </c>
      <c r="C46" s="16">
        <v>49.350731915164985</v>
      </c>
      <c r="D46" s="16">
        <v>63.856785416472263</v>
      </c>
      <c r="E46" s="16">
        <v>74.386064696314818</v>
      </c>
      <c r="F46" s="16">
        <v>82.855910467401714</v>
      </c>
      <c r="G46" s="16">
        <v>88.208768152383186</v>
      </c>
      <c r="H46" s="16">
        <v>92.764237350500338</v>
      </c>
      <c r="I46" s="16">
        <v>95.446204021152596</v>
      </c>
      <c r="J46" s="16">
        <v>97.742153963151111</v>
      </c>
      <c r="K46" s="16">
        <v>99.656557550720891</v>
      </c>
      <c r="L46" s="16">
        <v>100</v>
      </c>
    </row>
    <row r="63" spans="6:6" x14ac:dyDescent="0.25">
      <c r="F63" t="s">
        <v>54</v>
      </c>
    </row>
    <row r="66" spans="2:12" x14ac:dyDescent="0.25">
      <c r="B66" t="s">
        <v>133</v>
      </c>
    </row>
    <row r="67" spans="2:12" ht="15.75" thickBot="1" x14ac:dyDescent="0.3"/>
    <row r="68" spans="2:12" x14ac:dyDescent="0.25">
      <c r="B68" s="8"/>
      <c r="C68" s="8" t="s">
        <v>44</v>
      </c>
      <c r="D68" s="8" t="s">
        <v>45</v>
      </c>
      <c r="E68" s="8" t="s">
        <v>46</v>
      </c>
      <c r="F68" s="8" t="s">
        <v>47</v>
      </c>
      <c r="G68" s="8" t="s">
        <v>48</v>
      </c>
      <c r="H68" s="8" t="s">
        <v>49</v>
      </c>
      <c r="I68" s="8" t="s">
        <v>50</v>
      </c>
      <c r="J68" s="8" t="s">
        <v>51</v>
      </c>
      <c r="K68" s="8" t="s">
        <v>52</v>
      </c>
      <c r="L68" s="8" t="s">
        <v>53</v>
      </c>
    </row>
    <row r="69" spans="2:12" x14ac:dyDescent="0.25">
      <c r="B69" s="9" t="s">
        <v>1</v>
      </c>
      <c r="C69" s="14">
        <v>-5.5336276574641007E-3</v>
      </c>
      <c r="D69" s="14">
        <v>0.12662799005369485</v>
      </c>
      <c r="E69" s="14">
        <v>0.94757752160808306</v>
      </c>
      <c r="F69" s="14">
        <v>7.1335266339651995E-2</v>
      </c>
      <c r="G69" s="14">
        <v>6.1191815844921209E-3</v>
      </c>
      <c r="H69" s="14">
        <v>0.19710034495742343</v>
      </c>
      <c r="I69" s="14">
        <v>0.11002618950773077</v>
      </c>
      <c r="J69" s="14">
        <v>-6.7782511692238881E-2</v>
      </c>
      <c r="K69" s="14">
        <v>-0.15880338696740748</v>
      </c>
      <c r="L69" s="14">
        <v>-1.1752194366361246E-2</v>
      </c>
    </row>
    <row r="70" spans="2:12" x14ac:dyDescent="0.25">
      <c r="B70" s="7" t="s">
        <v>2</v>
      </c>
      <c r="C70" s="15">
        <v>0.41065787910533758</v>
      </c>
      <c r="D70" s="15">
        <v>-0.16812186395041073</v>
      </c>
      <c r="E70" s="15">
        <v>0.14433044703243944</v>
      </c>
      <c r="F70" s="15">
        <v>-0.11530407649727137</v>
      </c>
      <c r="G70" s="15">
        <v>-1.5783668150668534E-2</v>
      </c>
      <c r="H70" s="15">
        <v>-8.4178242326196515E-2</v>
      </c>
      <c r="I70" s="15">
        <v>9.0093168750427888E-2</v>
      </c>
      <c r="J70" s="15">
        <v>0.10542390062530979</v>
      </c>
      <c r="K70" s="15">
        <v>0.61783473624626428</v>
      </c>
      <c r="L70" s="15">
        <v>-0.60056889474948327</v>
      </c>
    </row>
    <row r="71" spans="2:12" x14ac:dyDescent="0.25">
      <c r="B71" s="7" t="s">
        <v>3</v>
      </c>
      <c r="C71" s="15">
        <v>0.33376628627425103</v>
      </c>
      <c r="D71" s="15">
        <v>-9.7975998223311558E-2</v>
      </c>
      <c r="E71" s="15">
        <v>6.4894283911048928E-2</v>
      </c>
      <c r="F71" s="15">
        <v>0.28893157170519845</v>
      </c>
      <c r="G71" s="15">
        <v>0.68405143383784039</v>
      </c>
      <c r="H71" s="15">
        <v>-0.3983695210956491</v>
      </c>
      <c r="I71" s="15">
        <v>-0.23659290363118973</v>
      </c>
      <c r="J71" s="15">
        <v>-0.30926502482016899</v>
      </c>
      <c r="K71" s="15">
        <v>-7.8863672693250494E-2</v>
      </c>
      <c r="L71" s="15">
        <v>8.272165820732498E-2</v>
      </c>
    </row>
    <row r="72" spans="2:12" x14ac:dyDescent="0.25">
      <c r="B72" s="7" t="s">
        <v>4</v>
      </c>
      <c r="C72" s="15">
        <v>0.34493753077075723</v>
      </c>
      <c r="D72" s="15">
        <v>-0.21191775854877609</v>
      </c>
      <c r="E72" s="15">
        <v>-0.1517443828263462</v>
      </c>
      <c r="F72" s="15">
        <v>0.21779934118053371</v>
      </c>
      <c r="G72" s="15">
        <v>-0.17131698433311557</v>
      </c>
      <c r="H72" s="15">
        <v>0.66693550533409729</v>
      </c>
      <c r="I72" s="15">
        <v>-0.2514435178549701</v>
      </c>
      <c r="J72" s="15">
        <v>-0.43381552809535895</v>
      </c>
      <c r="K72" s="15">
        <v>-0.1463881977675309</v>
      </c>
      <c r="L72" s="15">
        <v>-0.13654418995185455</v>
      </c>
    </row>
    <row r="73" spans="2:12" x14ac:dyDescent="0.25">
      <c r="B73" s="7" t="s">
        <v>5</v>
      </c>
      <c r="C73" s="15">
        <v>0.37283216226014709</v>
      </c>
      <c r="D73" s="15">
        <v>4.5937442047719407E-2</v>
      </c>
      <c r="E73" s="15">
        <v>-7.8189022207735381E-2</v>
      </c>
      <c r="F73" s="15">
        <v>-0.38462558248868867</v>
      </c>
      <c r="G73" s="15">
        <v>-0.17808933303168409</v>
      </c>
      <c r="H73" s="15">
        <v>-0.28219136449377458</v>
      </c>
      <c r="I73" s="15">
        <v>0.44433026214904764</v>
      </c>
      <c r="J73" s="15">
        <v>-0.2727074434085156</v>
      </c>
      <c r="K73" s="15">
        <v>-0.53450394788799027</v>
      </c>
      <c r="L73" s="15">
        <v>-0.18972240170771856</v>
      </c>
    </row>
    <row r="74" spans="2:12" x14ac:dyDescent="0.25">
      <c r="B74" s="7" t="s">
        <v>6</v>
      </c>
      <c r="C74" s="15">
        <v>0.24171560348664003</v>
      </c>
      <c r="D74" s="15">
        <v>0.30317041855089949</v>
      </c>
      <c r="E74" s="15">
        <v>-0.10318963964177469</v>
      </c>
      <c r="F74" s="15">
        <v>0.75167704638173816</v>
      </c>
      <c r="G74" s="15">
        <v>-0.24373171214789996</v>
      </c>
      <c r="H74" s="15">
        <v>-9.6004567853108777E-2</v>
      </c>
      <c r="I74" s="15">
        <v>0.42595650248853673</v>
      </c>
      <c r="J74" s="15">
        <v>0.10932380761843118</v>
      </c>
      <c r="K74" s="15">
        <v>6.8861000234868297E-2</v>
      </c>
      <c r="L74" s="15">
        <v>8.5089845029678798E-2</v>
      </c>
    </row>
    <row r="75" spans="2:12" x14ac:dyDescent="0.25">
      <c r="B75" s="7" t="s">
        <v>7</v>
      </c>
      <c r="C75" s="15">
        <v>0.40799348627375737</v>
      </c>
      <c r="D75" s="15">
        <v>7.0469248280600777E-2</v>
      </c>
      <c r="E75" s="15">
        <v>9.9307130580476632E-2</v>
      </c>
      <c r="F75" s="15">
        <v>-0.27957266647969065</v>
      </c>
      <c r="G75" s="15">
        <v>-0.27267957854798908</v>
      </c>
      <c r="H75" s="15">
        <v>-6.9511951428039273E-2</v>
      </c>
      <c r="I75" s="15">
        <v>-8.9677142077932592E-2</v>
      </c>
      <c r="J75" s="15">
        <v>-0.17710695008942751</v>
      </c>
      <c r="K75" s="15">
        <v>0.3742607794517418</v>
      </c>
      <c r="L75" s="15">
        <v>0.69418049642203872</v>
      </c>
    </row>
    <row r="76" spans="2:12" x14ac:dyDescent="0.25">
      <c r="B76" s="7" t="s">
        <v>8</v>
      </c>
      <c r="C76" s="15">
        <v>0.29562014172079693</v>
      </c>
      <c r="D76" s="15">
        <v>-0.5277509323692201</v>
      </c>
      <c r="E76" s="15">
        <v>2.9987543931036908E-3</v>
      </c>
      <c r="F76" s="15">
        <v>-2.8864618768065821E-2</v>
      </c>
      <c r="G76" s="15">
        <v>0.238314584648435</v>
      </c>
      <c r="H76" s="15">
        <v>0.24531843801230338</v>
      </c>
      <c r="I76" s="15">
        <v>0.27951995262192164</v>
      </c>
      <c r="J76" s="15">
        <v>0.57610793139515171</v>
      </c>
      <c r="K76" s="15">
        <v>-0.18464895746532192</v>
      </c>
      <c r="L76" s="15">
        <v>0.26859553075156284</v>
      </c>
    </row>
    <row r="77" spans="2:12" x14ac:dyDescent="0.25">
      <c r="B77" s="7" t="s">
        <v>10</v>
      </c>
      <c r="C77" s="15">
        <v>-0.35995184301853667</v>
      </c>
      <c r="D77" s="15">
        <v>-0.33803272645781879</v>
      </c>
      <c r="E77" s="15">
        <v>-3.4192382000818457E-2</v>
      </c>
      <c r="F77" s="15">
        <v>1.4468369911480232E-2</v>
      </c>
      <c r="G77" s="15">
        <v>0.18576134034833319</v>
      </c>
      <c r="H77" s="15">
        <v>0.10620029272819485</v>
      </c>
      <c r="I77" s="15">
        <v>0.59509055583683668</v>
      </c>
      <c r="J77" s="15">
        <v>-0.49843766338234202</v>
      </c>
      <c r="K77" s="15">
        <v>0.30001415574554141</v>
      </c>
      <c r="L77" s="15">
        <v>0.12815205234700386</v>
      </c>
    </row>
    <row r="78" spans="2:12" ht="15.75" thickBot="1" x14ac:dyDescent="0.3">
      <c r="B78" s="10" t="s">
        <v>9</v>
      </c>
      <c r="C78" s="16">
        <v>0.14178192690309879</v>
      </c>
      <c r="D78" s="16">
        <v>0.63985648499337133</v>
      </c>
      <c r="E78" s="16">
        <v>-0.1619453431769303</v>
      </c>
      <c r="F78" s="16">
        <v>-0.24194967870123257</v>
      </c>
      <c r="G78" s="16">
        <v>0.49564234156532394</v>
      </c>
      <c r="H78" s="16">
        <v>0.43060868672625097</v>
      </c>
      <c r="I78" s="16">
        <v>0.20347709109888731</v>
      </c>
      <c r="J78" s="16">
        <v>4.9215800561732484E-2</v>
      </c>
      <c r="K78" s="16">
        <v>0.10393060098515744</v>
      </c>
      <c r="L78" s="16">
        <v>-1.9388993401115732E-3</v>
      </c>
    </row>
    <row r="81" spans="2:12" x14ac:dyDescent="0.25">
      <c r="B81" t="s">
        <v>134</v>
      </c>
    </row>
    <row r="82" spans="2:12" ht="15.75" thickBot="1" x14ac:dyDescent="0.3"/>
    <row r="83" spans="2:12" x14ac:dyDescent="0.25">
      <c r="B83" s="8"/>
      <c r="C83" s="8" t="s">
        <v>44</v>
      </c>
      <c r="D83" s="8" t="s">
        <v>45</v>
      </c>
      <c r="E83" s="8" t="s">
        <v>46</v>
      </c>
      <c r="F83" s="8" t="s">
        <v>47</v>
      </c>
      <c r="G83" s="8" t="s">
        <v>48</v>
      </c>
      <c r="H83" s="8" t="s">
        <v>49</v>
      </c>
      <c r="I83" s="8" t="s">
        <v>50</v>
      </c>
      <c r="J83" s="8" t="s">
        <v>51</v>
      </c>
      <c r="K83" s="8" t="s">
        <v>52</v>
      </c>
      <c r="L83" s="8" t="s">
        <v>53</v>
      </c>
    </row>
    <row r="84" spans="2:12" x14ac:dyDescent="0.25">
      <c r="B84" s="9" t="s">
        <v>1</v>
      </c>
      <c r="C84" s="14">
        <v>-1.2292967468390455E-2</v>
      </c>
      <c r="D84" s="14">
        <v>0.15251211748738955</v>
      </c>
      <c r="E84" s="14">
        <v>0.97233086612402087</v>
      </c>
      <c r="F84" s="14">
        <v>6.5651104687861575E-2</v>
      </c>
      <c r="G84" s="14">
        <v>4.476990671355336E-3</v>
      </c>
      <c r="H84" s="14">
        <v>0.13303133263038688</v>
      </c>
      <c r="I84" s="14">
        <v>5.698004143516857E-2</v>
      </c>
      <c r="J84" s="14">
        <v>-3.2478717007470848E-2</v>
      </c>
      <c r="K84" s="14">
        <v>-6.9482671906634902E-2</v>
      </c>
      <c r="L84" s="14">
        <v>-2.1779402038040853E-3</v>
      </c>
    </row>
    <row r="85" spans="2:12" x14ac:dyDescent="0.25">
      <c r="B85" s="7" t="s">
        <v>2</v>
      </c>
      <c r="C85" s="15">
        <v>0.91227748973511147</v>
      </c>
      <c r="D85" s="15">
        <v>-0.20248778691134092</v>
      </c>
      <c r="E85" s="15">
        <v>0.1481007573216391</v>
      </c>
      <c r="F85" s="15">
        <v>-0.10611637673036675</v>
      </c>
      <c r="G85" s="15">
        <v>-1.1547840850056465E-2</v>
      </c>
      <c r="H85" s="15">
        <v>-5.6815444729721644E-2</v>
      </c>
      <c r="I85" s="15">
        <v>4.6657186906071298E-2</v>
      </c>
      <c r="J85" s="15">
        <v>5.0514991975802191E-2</v>
      </c>
      <c r="K85" s="15">
        <v>0.27032678012045247</v>
      </c>
      <c r="L85" s="15">
        <v>-0.11129863072832008</v>
      </c>
    </row>
    <row r="86" spans="2:12" x14ac:dyDescent="0.25">
      <c r="B86" s="7" t="s">
        <v>3</v>
      </c>
      <c r="C86" s="15">
        <v>0.74146262690452469</v>
      </c>
      <c r="D86" s="15">
        <v>-0.11800334938303758</v>
      </c>
      <c r="E86" s="15">
        <v>6.6589502012085369E-2</v>
      </c>
      <c r="F86" s="15">
        <v>0.26590882511505465</v>
      </c>
      <c r="G86" s="15">
        <v>0.50047409865733439</v>
      </c>
      <c r="H86" s="15">
        <v>-0.26887638518405971</v>
      </c>
      <c r="I86" s="15">
        <v>-0.12252604141330202</v>
      </c>
      <c r="J86" s="15">
        <v>-0.14818765151473159</v>
      </c>
      <c r="K86" s="15">
        <v>-3.4505930885605107E-2</v>
      </c>
      <c r="L86" s="15">
        <v>1.5330143419918257E-2</v>
      </c>
    </row>
    <row r="87" spans="2:12" x14ac:dyDescent="0.25">
      <c r="B87" s="7" t="s">
        <v>4</v>
      </c>
      <c r="C87" s="15">
        <v>0.76627957406426905</v>
      </c>
      <c r="D87" s="15">
        <v>-0.25523603490626617</v>
      </c>
      <c r="E87" s="15">
        <v>-0.1557083656148831</v>
      </c>
      <c r="F87" s="15">
        <v>0.20044457787133083</v>
      </c>
      <c r="G87" s="15">
        <v>-0.12534103296556198</v>
      </c>
      <c r="H87" s="15">
        <v>0.45014289078124653</v>
      </c>
      <c r="I87" s="15">
        <v>-0.13021683410179419</v>
      </c>
      <c r="J87" s="15">
        <v>-0.20786736015964077</v>
      </c>
      <c r="K87" s="15">
        <v>-6.4050542691337572E-2</v>
      </c>
      <c r="L87" s="15">
        <v>-2.5304642828510606E-2</v>
      </c>
    </row>
    <row r="88" spans="2:12" x14ac:dyDescent="0.25">
      <c r="B88" s="7" t="s">
        <v>5</v>
      </c>
      <c r="C88" s="15">
        <v>0.82824756661238974</v>
      </c>
      <c r="D88" s="15">
        <v>5.532755084939061E-2</v>
      </c>
      <c r="E88" s="15">
        <v>-8.0231535627416181E-2</v>
      </c>
      <c r="F88" s="15">
        <v>-0.35397771224916158</v>
      </c>
      <c r="G88" s="15">
        <v>-0.13029590177081138</v>
      </c>
      <c r="H88" s="15">
        <v>-0.19046284918224435</v>
      </c>
      <c r="I88" s="15">
        <v>0.23010845746296732</v>
      </c>
      <c r="J88" s="15">
        <v>-0.13067069453713087</v>
      </c>
      <c r="K88" s="15">
        <v>-0.23386631200457075</v>
      </c>
      <c r="L88" s="15">
        <v>-3.5159735566001091E-2</v>
      </c>
    </row>
    <row r="89" spans="2:12" x14ac:dyDescent="0.25">
      <c r="B89" s="7" t="s">
        <v>6</v>
      </c>
      <c r="C89" s="15">
        <v>0.5369718084041345</v>
      </c>
      <c r="D89" s="15">
        <v>0.36514172319350258</v>
      </c>
      <c r="E89" s="15">
        <v>-0.10588523830497806</v>
      </c>
      <c r="F89" s="15">
        <v>0.69178165296958527</v>
      </c>
      <c r="G89" s="15">
        <v>-0.17832198416288347</v>
      </c>
      <c r="H89" s="15">
        <v>-6.4797530429803754E-2</v>
      </c>
      <c r="I89" s="15">
        <v>0.22059310851323224</v>
      </c>
      <c r="J89" s="15">
        <v>5.2383674212898301E-2</v>
      </c>
      <c r="K89" s="15">
        <v>3.0129371783890569E-2</v>
      </c>
      <c r="L89" s="15">
        <v>1.5769020546158332E-2</v>
      </c>
    </row>
    <row r="90" spans="2:12" x14ac:dyDescent="0.25">
      <c r="B90" s="7" t="s">
        <v>7</v>
      </c>
      <c r="C90" s="15">
        <v>0.90635853449831516</v>
      </c>
      <c r="D90" s="15">
        <v>8.4873922964912543E-2</v>
      </c>
      <c r="E90" s="15">
        <v>0.10190130737350155</v>
      </c>
      <c r="F90" s="15">
        <v>-0.2572956594502892</v>
      </c>
      <c r="G90" s="15">
        <v>-0.19950117717086413</v>
      </c>
      <c r="H90" s="15">
        <v>-4.6916546666665324E-2</v>
      </c>
      <c r="I90" s="15">
        <v>-4.6441736228891826E-2</v>
      </c>
      <c r="J90" s="15">
        <v>-8.4862693464771807E-2</v>
      </c>
      <c r="K90" s="15">
        <v>0.16375367958306811</v>
      </c>
      <c r="L90" s="15">
        <v>0.12864692028764929</v>
      </c>
    </row>
    <row r="91" spans="2:12" x14ac:dyDescent="0.25">
      <c r="B91" s="7" t="s">
        <v>8</v>
      </c>
      <c r="C91" s="15">
        <v>0.6567208728387971</v>
      </c>
      <c r="D91" s="15">
        <v>-0.63562891717260828</v>
      </c>
      <c r="E91" s="15">
        <v>3.0770901481406055E-3</v>
      </c>
      <c r="F91" s="15">
        <v>-2.656461811602101E-2</v>
      </c>
      <c r="G91" s="15">
        <v>0.17435863891061801</v>
      </c>
      <c r="H91" s="15">
        <v>0.16557575652458309</v>
      </c>
      <c r="I91" s="15">
        <v>0.14475697607644922</v>
      </c>
      <c r="J91" s="15">
        <v>0.27604829036875311</v>
      </c>
      <c r="K91" s="15">
        <v>-8.0791116452058623E-2</v>
      </c>
      <c r="L91" s="15">
        <v>4.9776661851368809E-2</v>
      </c>
    </row>
    <row r="92" spans="2:12" x14ac:dyDescent="0.25">
      <c r="B92" s="7" t="s">
        <v>10</v>
      </c>
      <c r="C92" s="15">
        <v>-0.7996339056975601</v>
      </c>
      <c r="D92" s="15">
        <v>-0.40713026298732746</v>
      </c>
      <c r="E92" s="15">
        <v>-3.5085581546171189E-2</v>
      </c>
      <c r="F92" s="15">
        <v>1.3315496197892643E-2</v>
      </c>
      <c r="G92" s="15">
        <v>0.13590898984687944</v>
      </c>
      <c r="H92" s="15">
        <v>7.1679055003281686E-2</v>
      </c>
      <c r="I92" s="15">
        <v>0.30818375771232132</v>
      </c>
      <c r="J92" s="15">
        <v>-0.23883174893788572</v>
      </c>
      <c r="K92" s="15">
        <v>0.13126788760048214</v>
      </c>
      <c r="L92" s="15">
        <v>2.3749395075139793E-2</v>
      </c>
    </row>
    <row r="93" spans="2:12" ht="15.75" thickBot="1" x14ac:dyDescent="0.3">
      <c r="B93" s="10" t="s">
        <v>9</v>
      </c>
      <c r="C93" s="16">
        <v>0.31496889977310766</v>
      </c>
      <c r="D93" s="16">
        <v>0.77065005432840883</v>
      </c>
      <c r="E93" s="16">
        <v>-0.16617580325117035</v>
      </c>
      <c r="F93" s="16">
        <v>-0.22267055974780539</v>
      </c>
      <c r="G93" s="16">
        <v>0.36262792807787569</v>
      </c>
      <c r="H93" s="16">
        <v>0.29063595728251129</v>
      </c>
      <c r="I93" s="16">
        <v>0.10537612121073711</v>
      </c>
      <c r="J93" s="16">
        <v>2.3582278361096182E-2</v>
      </c>
      <c r="K93" s="16">
        <v>4.5473689114660897E-2</v>
      </c>
      <c r="L93" s="16">
        <v>-3.5932071001525535E-4</v>
      </c>
    </row>
    <row r="96" spans="2:12" x14ac:dyDescent="0.25">
      <c r="B96" t="s">
        <v>135</v>
      </c>
    </row>
    <row r="97" spans="2:12" ht="15.75" thickBot="1" x14ac:dyDescent="0.3"/>
    <row r="98" spans="2:12" x14ac:dyDescent="0.25">
      <c r="B98" s="8"/>
      <c r="C98" s="8" t="s">
        <v>44</v>
      </c>
      <c r="D98" s="8" t="s">
        <v>45</v>
      </c>
      <c r="E98" s="8" t="s">
        <v>46</v>
      </c>
      <c r="F98" s="8" t="s">
        <v>47</v>
      </c>
      <c r="G98" s="8" t="s">
        <v>48</v>
      </c>
      <c r="H98" s="8" t="s">
        <v>49</v>
      </c>
      <c r="I98" s="8" t="s">
        <v>50</v>
      </c>
      <c r="J98" s="8" t="s">
        <v>51</v>
      </c>
      <c r="K98" s="8" t="s">
        <v>52</v>
      </c>
      <c r="L98" s="8" t="s">
        <v>53</v>
      </c>
    </row>
    <row r="99" spans="2:12" x14ac:dyDescent="0.25">
      <c r="B99" s="9" t="s">
        <v>1</v>
      </c>
      <c r="C99" s="14">
        <v>-1.2292967468390455E-2</v>
      </c>
      <c r="D99" s="14">
        <v>0.15251211748738955</v>
      </c>
      <c r="E99" s="14">
        <v>0.97233086612402087</v>
      </c>
      <c r="F99" s="14">
        <v>6.5651104687861575E-2</v>
      </c>
      <c r="G99" s="14">
        <v>4.476990671355336E-3</v>
      </c>
      <c r="H99" s="14">
        <v>0.13303133263038688</v>
      </c>
      <c r="I99" s="14">
        <v>5.698004143516857E-2</v>
      </c>
      <c r="J99" s="14">
        <v>-3.2478717007470848E-2</v>
      </c>
      <c r="K99" s="14">
        <v>-6.9482671906634902E-2</v>
      </c>
      <c r="L99" s="14">
        <v>-2.1779402038040853E-3</v>
      </c>
    </row>
    <row r="100" spans="2:12" x14ac:dyDescent="0.25">
      <c r="B100" s="7" t="s">
        <v>2</v>
      </c>
      <c r="C100" s="15">
        <v>0.91227748973511147</v>
      </c>
      <c r="D100" s="15">
        <v>-0.20248778691134092</v>
      </c>
      <c r="E100" s="15">
        <v>0.1481007573216391</v>
      </c>
      <c r="F100" s="15">
        <v>-0.10611637673036675</v>
      </c>
      <c r="G100" s="15">
        <v>-1.1547840850056465E-2</v>
      </c>
      <c r="H100" s="15">
        <v>-5.6815444729721644E-2</v>
      </c>
      <c r="I100" s="15">
        <v>4.6657186906071298E-2</v>
      </c>
      <c r="J100" s="15">
        <v>5.0514991975802191E-2</v>
      </c>
      <c r="K100" s="15">
        <v>0.27032678012045247</v>
      </c>
      <c r="L100" s="15">
        <v>-0.11129863072832008</v>
      </c>
    </row>
    <row r="101" spans="2:12" x14ac:dyDescent="0.25">
      <c r="B101" s="7" t="s">
        <v>3</v>
      </c>
      <c r="C101" s="15">
        <v>0.74146262690452469</v>
      </c>
      <c r="D101" s="15">
        <v>-0.11800334938303758</v>
      </c>
      <c r="E101" s="15">
        <v>6.6589502012085369E-2</v>
      </c>
      <c r="F101" s="15">
        <v>0.26590882511505465</v>
      </c>
      <c r="G101" s="15">
        <v>0.50047409865733439</v>
      </c>
      <c r="H101" s="15">
        <v>-0.26887638518405971</v>
      </c>
      <c r="I101" s="15">
        <v>-0.12252604141330202</v>
      </c>
      <c r="J101" s="15">
        <v>-0.14818765151473159</v>
      </c>
      <c r="K101" s="15">
        <v>-3.4505930885605107E-2</v>
      </c>
      <c r="L101" s="15">
        <v>1.5330143419918257E-2</v>
      </c>
    </row>
    <row r="102" spans="2:12" x14ac:dyDescent="0.25">
      <c r="B102" s="7" t="s">
        <v>4</v>
      </c>
      <c r="C102" s="15">
        <v>0.76627957406426905</v>
      </c>
      <c r="D102" s="15">
        <v>-0.25523603490626617</v>
      </c>
      <c r="E102" s="15">
        <v>-0.1557083656148831</v>
      </c>
      <c r="F102" s="15">
        <v>0.20044457787133083</v>
      </c>
      <c r="G102" s="15">
        <v>-0.12534103296556198</v>
      </c>
      <c r="H102" s="15">
        <v>0.45014289078124653</v>
      </c>
      <c r="I102" s="15">
        <v>-0.13021683410179419</v>
      </c>
      <c r="J102" s="15">
        <v>-0.20786736015964077</v>
      </c>
      <c r="K102" s="15">
        <v>-6.4050542691337572E-2</v>
      </c>
      <c r="L102" s="15">
        <v>-2.5304642828510606E-2</v>
      </c>
    </row>
    <row r="103" spans="2:12" x14ac:dyDescent="0.25">
      <c r="B103" s="7" t="s">
        <v>5</v>
      </c>
      <c r="C103" s="15">
        <v>0.82824756661238974</v>
      </c>
      <c r="D103" s="15">
        <v>5.532755084939061E-2</v>
      </c>
      <c r="E103" s="15">
        <v>-8.0231535627416181E-2</v>
      </c>
      <c r="F103" s="15">
        <v>-0.35397771224916158</v>
      </c>
      <c r="G103" s="15">
        <v>-0.13029590177081138</v>
      </c>
      <c r="H103" s="15">
        <v>-0.19046284918224435</v>
      </c>
      <c r="I103" s="15">
        <v>0.23010845746296732</v>
      </c>
      <c r="J103" s="15">
        <v>-0.13067069453713087</v>
      </c>
      <c r="K103" s="15">
        <v>-0.23386631200457075</v>
      </c>
      <c r="L103" s="15">
        <v>-3.5159735566001091E-2</v>
      </c>
    </row>
    <row r="104" spans="2:12" x14ac:dyDescent="0.25">
      <c r="B104" s="7" t="s">
        <v>6</v>
      </c>
      <c r="C104" s="15">
        <v>0.5369718084041345</v>
      </c>
      <c r="D104" s="15">
        <v>0.36514172319350258</v>
      </c>
      <c r="E104" s="15">
        <v>-0.10588523830497806</v>
      </c>
      <c r="F104" s="15">
        <v>0.69178165296958527</v>
      </c>
      <c r="G104" s="15">
        <v>-0.17832198416288347</v>
      </c>
      <c r="H104" s="15">
        <v>-6.4797530429803754E-2</v>
      </c>
      <c r="I104" s="15">
        <v>0.22059310851323224</v>
      </c>
      <c r="J104" s="15">
        <v>5.2383674212898301E-2</v>
      </c>
      <c r="K104" s="15">
        <v>3.0129371783890569E-2</v>
      </c>
      <c r="L104" s="15">
        <v>1.5769020546158332E-2</v>
      </c>
    </row>
    <row r="105" spans="2:12" x14ac:dyDescent="0.25">
      <c r="B105" s="7" t="s">
        <v>7</v>
      </c>
      <c r="C105" s="15">
        <v>0.90635853449831516</v>
      </c>
      <c r="D105" s="15">
        <v>8.4873922964912543E-2</v>
      </c>
      <c r="E105" s="15">
        <v>0.10190130737350155</v>
      </c>
      <c r="F105" s="15">
        <v>-0.2572956594502892</v>
      </c>
      <c r="G105" s="15">
        <v>-0.19950117717086413</v>
      </c>
      <c r="H105" s="15">
        <v>-4.6916546666665324E-2</v>
      </c>
      <c r="I105" s="15">
        <v>-4.6441736228891826E-2</v>
      </c>
      <c r="J105" s="15">
        <v>-8.4862693464771807E-2</v>
      </c>
      <c r="K105" s="15">
        <v>0.16375367958306811</v>
      </c>
      <c r="L105" s="15">
        <v>0.12864692028764929</v>
      </c>
    </row>
    <row r="106" spans="2:12" x14ac:dyDescent="0.25">
      <c r="B106" s="7" t="s">
        <v>8</v>
      </c>
      <c r="C106" s="15">
        <v>0.6567208728387971</v>
      </c>
      <c r="D106" s="15">
        <v>-0.63562891717260828</v>
      </c>
      <c r="E106" s="15">
        <v>3.0770901481406055E-3</v>
      </c>
      <c r="F106" s="15">
        <v>-2.656461811602101E-2</v>
      </c>
      <c r="G106" s="15">
        <v>0.17435863891061801</v>
      </c>
      <c r="H106" s="15">
        <v>0.16557575652458309</v>
      </c>
      <c r="I106" s="15">
        <v>0.14475697607644922</v>
      </c>
      <c r="J106" s="15">
        <v>0.27604829036875311</v>
      </c>
      <c r="K106" s="15">
        <v>-8.0791116452058623E-2</v>
      </c>
      <c r="L106" s="15">
        <v>4.9776661851368809E-2</v>
      </c>
    </row>
    <row r="107" spans="2:12" x14ac:dyDescent="0.25">
      <c r="B107" s="7" t="s">
        <v>10</v>
      </c>
      <c r="C107" s="15">
        <v>-0.7996339056975601</v>
      </c>
      <c r="D107" s="15">
        <v>-0.40713026298732746</v>
      </c>
      <c r="E107" s="15">
        <v>-3.5085581546171189E-2</v>
      </c>
      <c r="F107" s="15">
        <v>1.3315496197892643E-2</v>
      </c>
      <c r="G107" s="15">
        <v>0.13590898984687944</v>
      </c>
      <c r="H107" s="15">
        <v>7.1679055003281686E-2</v>
      </c>
      <c r="I107" s="15">
        <v>0.30818375771232132</v>
      </c>
      <c r="J107" s="15">
        <v>-0.23883174893788572</v>
      </c>
      <c r="K107" s="15">
        <v>0.13126788760048214</v>
      </c>
      <c r="L107" s="15">
        <v>2.3749395075139793E-2</v>
      </c>
    </row>
    <row r="108" spans="2:12" ht="15.75" thickBot="1" x14ac:dyDescent="0.3">
      <c r="B108" s="10" t="s">
        <v>9</v>
      </c>
      <c r="C108" s="16">
        <v>0.31496889977310766</v>
      </c>
      <c r="D108" s="16">
        <v>0.77065005432840883</v>
      </c>
      <c r="E108" s="16">
        <v>-0.16617580325117035</v>
      </c>
      <c r="F108" s="16">
        <v>-0.22267055974780539</v>
      </c>
      <c r="G108" s="16">
        <v>0.36262792807787569</v>
      </c>
      <c r="H108" s="16">
        <v>0.29063595728251129</v>
      </c>
      <c r="I108" s="16">
        <v>0.10537612121073711</v>
      </c>
      <c r="J108" s="16">
        <v>2.3582278361096182E-2</v>
      </c>
      <c r="K108" s="16">
        <v>4.5473689114660897E-2</v>
      </c>
      <c r="L108" s="16">
        <v>-3.5932071001525535E-4</v>
      </c>
    </row>
    <row r="127" spans="6:6" x14ac:dyDescent="0.25">
      <c r="F127" t="s">
        <v>54</v>
      </c>
    </row>
    <row r="130" spans="2:12" x14ac:dyDescent="0.25">
      <c r="B130" t="s">
        <v>136</v>
      </c>
    </row>
    <row r="131" spans="2:12" ht="15.75" thickBot="1" x14ac:dyDescent="0.3"/>
    <row r="132" spans="2:12" x14ac:dyDescent="0.25">
      <c r="B132" s="8"/>
      <c r="C132" s="8" t="s">
        <v>44</v>
      </c>
      <c r="D132" s="8" t="s">
        <v>45</v>
      </c>
      <c r="E132" s="8" t="s">
        <v>46</v>
      </c>
      <c r="F132" s="8" t="s">
        <v>47</v>
      </c>
      <c r="G132" s="8" t="s">
        <v>48</v>
      </c>
      <c r="H132" s="8" t="s">
        <v>49</v>
      </c>
      <c r="I132" s="8" t="s">
        <v>50</v>
      </c>
      <c r="J132" s="8" t="s">
        <v>51</v>
      </c>
      <c r="K132" s="8" t="s">
        <v>52</v>
      </c>
      <c r="L132" s="8" t="s">
        <v>53</v>
      </c>
    </row>
    <row r="133" spans="2:12" x14ac:dyDescent="0.25">
      <c r="B133" s="9" t="s">
        <v>1</v>
      </c>
      <c r="C133" s="14">
        <v>3.0621035051451632E-3</v>
      </c>
      <c r="D133" s="14">
        <v>1.6034647865038645</v>
      </c>
      <c r="E133" s="14">
        <v>89.790315945691731</v>
      </c>
      <c r="F133" s="14">
        <v>0.50887202237490869</v>
      </c>
      <c r="G133" s="14">
        <v>3.7444383263987506E-3</v>
      </c>
      <c r="H133" s="14">
        <v>3.8848545982335305</v>
      </c>
      <c r="I133" s="14">
        <v>1.2105762377591083</v>
      </c>
      <c r="J133" s="14">
        <v>0.45944688913085008</v>
      </c>
      <c r="K133" s="14">
        <v>2.5218515712320166</v>
      </c>
      <c r="L133" s="14">
        <v>1.38114072424733E-2</v>
      </c>
    </row>
    <row r="134" spans="2:12" x14ac:dyDescent="0.25">
      <c r="B134" s="7" t="s">
        <v>2</v>
      </c>
      <c r="C134" s="15">
        <v>16.863989367129406</v>
      </c>
      <c r="D134" s="15">
        <v>2.8264961138160416</v>
      </c>
      <c r="E134" s="15">
        <v>2.0831277940583806</v>
      </c>
      <c r="F134" s="15">
        <v>1.3295030056888606</v>
      </c>
      <c r="G134" s="15">
        <v>2.4912418029042829E-2</v>
      </c>
      <c r="H134" s="15">
        <v>0.70859764811278614</v>
      </c>
      <c r="I134" s="15">
        <v>0.81167790554930752</v>
      </c>
      <c r="J134" s="15">
        <v>1.1114198823055192</v>
      </c>
      <c r="K134" s="15">
        <v>38.171976131249096</v>
      </c>
      <c r="L134" s="15">
        <v>36.06829973406159</v>
      </c>
    </row>
    <row r="135" spans="2:12" x14ac:dyDescent="0.25">
      <c r="B135" s="7" t="s">
        <v>3</v>
      </c>
      <c r="C135" s="15">
        <v>11.139993385330529</v>
      </c>
      <c r="D135" s="15">
        <v>0.95992962278543503</v>
      </c>
      <c r="E135" s="15">
        <v>0.42112680843278244</v>
      </c>
      <c r="F135" s="15">
        <v>8.3481453128036236</v>
      </c>
      <c r="G135" s="15">
        <v>46.792636413560544</v>
      </c>
      <c r="H135" s="15">
        <v>15.869827533797681</v>
      </c>
      <c r="I135" s="15">
        <v>5.5976202048637438</v>
      </c>
      <c r="J135" s="15">
        <v>9.564485557701973</v>
      </c>
      <c r="K135" s="15">
        <v>0.62194788706681425</v>
      </c>
      <c r="L135" s="15">
        <v>0.68428727365694964</v>
      </c>
    </row>
    <row r="136" spans="2:12" x14ac:dyDescent="0.25">
      <c r="B136" s="7" t="s">
        <v>4</v>
      </c>
      <c r="C136" s="15">
        <v>11.898190013422708</v>
      </c>
      <c r="D136" s="15">
        <v>4.4909136388337361</v>
      </c>
      <c r="E136" s="15">
        <v>2.3026357719348716</v>
      </c>
      <c r="F136" s="15">
        <v>4.7436553018674523</v>
      </c>
      <c r="G136" s="15">
        <v>2.9349509120992971</v>
      </c>
      <c r="H136" s="15">
        <v>44.480296827524775</v>
      </c>
      <c r="I136" s="15">
        <v>6.3223842671282675</v>
      </c>
      <c r="J136" s="15">
        <v>18.819591241665517</v>
      </c>
      <c r="K136" s="15">
        <v>2.1429504445625742</v>
      </c>
      <c r="L136" s="15">
        <v>1.8644315809608136</v>
      </c>
    </row>
    <row r="137" spans="2:12" x14ac:dyDescent="0.25">
      <c r="B137" s="7" t="s">
        <v>5</v>
      </c>
      <c r="C137" s="15">
        <v>13.900382121557668</v>
      </c>
      <c r="D137" s="15">
        <v>0.21102485818875791</v>
      </c>
      <c r="E137" s="15">
        <v>0.61135231938017376</v>
      </c>
      <c r="F137" s="15">
        <v>14.793683870476304</v>
      </c>
      <c r="G137" s="15">
        <v>3.1715810539670084</v>
      </c>
      <c r="H137" s="15">
        <v>7.9631966194858332</v>
      </c>
      <c r="I137" s="15">
        <v>19.742938186144137</v>
      </c>
      <c r="J137" s="15">
        <v>7.4369349690408733</v>
      </c>
      <c r="K137" s="15">
        <v>28.56944703078474</v>
      </c>
      <c r="L137" s="15">
        <v>3.5994589709744935</v>
      </c>
    </row>
    <row r="138" spans="2:12" x14ac:dyDescent="0.25">
      <c r="B138" s="7" t="s">
        <v>6</v>
      </c>
      <c r="C138" s="15">
        <v>5.84264329689106</v>
      </c>
      <c r="D138" s="15">
        <v>9.1912302684327578</v>
      </c>
      <c r="E138" s="15">
        <v>1.064810172939932</v>
      </c>
      <c r="F138" s="15">
        <v>56.501838205717377</v>
      </c>
      <c r="G138" s="15">
        <v>5.9405147506546774</v>
      </c>
      <c r="H138" s="15">
        <v>0.92168770486621665</v>
      </c>
      <c r="I138" s="15">
        <v>18.143894201226683</v>
      </c>
      <c r="J138" s="15">
        <v>1.195169491219175</v>
      </c>
      <c r="K138" s="15">
        <v>0.47418373533465313</v>
      </c>
      <c r="L138" s="15">
        <v>0.72402817271747544</v>
      </c>
    </row>
    <row r="139" spans="2:12" x14ac:dyDescent="0.25">
      <c r="B139" s="7" t="s">
        <v>7</v>
      </c>
      <c r="C139" s="15">
        <v>16.645868484181467</v>
      </c>
      <c r="D139" s="15">
        <v>0.49659149532329555</v>
      </c>
      <c r="E139" s="15">
        <v>0.98619061841278377</v>
      </c>
      <c r="F139" s="15">
        <v>7.8160875842564339</v>
      </c>
      <c r="G139" s="15">
        <v>7.435415255710895</v>
      </c>
      <c r="H139" s="15">
        <v>0.48319113913340911</v>
      </c>
      <c r="I139" s="15">
        <v>0.80419898112657073</v>
      </c>
      <c r="J139" s="15">
        <v>3.1366871769978961</v>
      </c>
      <c r="K139" s="15">
        <v>14.007113103582531</v>
      </c>
      <c r="L139" s="15">
        <v>48.188656161274814</v>
      </c>
    </row>
    <row r="140" spans="2:12" x14ac:dyDescent="0.25">
      <c r="B140" s="7" t="s">
        <v>8</v>
      </c>
      <c r="C140" s="15">
        <v>8.7391268191024061</v>
      </c>
      <c r="D140" s="15">
        <v>27.852104661658117</v>
      </c>
      <c r="E140" s="15">
        <v>8.992527910158686E-4</v>
      </c>
      <c r="F140" s="15">
        <v>8.3316621662577764E-2</v>
      </c>
      <c r="G140" s="15">
        <v>5.6793841256156092</v>
      </c>
      <c r="H140" s="15">
        <v>6.0181136028796338</v>
      </c>
      <c r="I140" s="15">
        <v>7.8131403913761313</v>
      </c>
      <c r="J140" s="15">
        <v>33.190034861640086</v>
      </c>
      <c r="K140" s="15">
        <v>3.4095237493030268</v>
      </c>
      <c r="L140" s="15">
        <v>7.2143559139713735</v>
      </c>
    </row>
    <row r="141" spans="2:12" x14ac:dyDescent="0.25">
      <c r="B141" s="7" t="s">
        <v>10</v>
      </c>
      <c r="C141" s="15">
        <v>12.956532929244126</v>
      </c>
      <c r="D141" s="15">
        <v>11.426612415650656</v>
      </c>
      <c r="E141" s="15">
        <v>0.11691189868898941</v>
      </c>
      <c r="F141" s="15">
        <v>2.0933372789542649E-2</v>
      </c>
      <c r="G141" s="15">
        <v>3.4507275568009281</v>
      </c>
      <c r="H141" s="15">
        <v>1.1278502175554277</v>
      </c>
      <c r="I141" s="15">
        <v>35.41327696461952</v>
      </c>
      <c r="J141" s="15">
        <v>24.844010427804889</v>
      </c>
      <c r="K141" s="15">
        <v>9.0008493647709962</v>
      </c>
      <c r="L141" s="15">
        <v>1.6422948520749217</v>
      </c>
    </row>
    <row r="142" spans="2:12" ht="15.75" thickBot="1" x14ac:dyDescent="0.3">
      <c r="B142" s="10" t="s">
        <v>9</v>
      </c>
      <c r="C142" s="16">
        <v>2.010211479635565</v>
      </c>
      <c r="D142" s="16">
        <v>40.941632138807243</v>
      </c>
      <c r="E142" s="16">
        <v>2.6226294176693727</v>
      </c>
      <c r="F142" s="16">
        <v>5.8539647023629664</v>
      </c>
      <c r="G142" s="16">
        <v>24.566133075235722</v>
      </c>
      <c r="H142" s="16">
        <v>18.542384108410651</v>
      </c>
      <c r="I142" s="16">
        <v>4.1402926602064891</v>
      </c>
      <c r="J142" s="16">
        <v>0.24221950249322272</v>
      </c>
      <c r="K142" s="16">
        <v>1.0801569821136008</v>
      </c>
      <c r="L142" s="16">
        <v>3.7593306510850947E-4</v>
      </c>
    </row>
    <row r="145" spans="2:12" x14ac:dyDescent="0.25">
      <c r="B145" t="s">
        <v>137</v>
      </c>
    </row>
    <row r="146" spans="2:12" ht="15.75" thickBot="1" x14ac:dyDescent="0.3"/>
    <row r="147" spans="2:12" x14ac:dyDescent="0.25">
      <c r="B147" s="8"/>
      <c r="C147" s="8" t="s">
        <v>44</v>
      </c>
      <c r="D147" s="8" t="s">
        <v>45</v>
      </c>
      <c r="E147" s="8" t="s">
        <v>46</v>
      </c>
      <c r="F147" s="8" t="s">
        <v>47</v>
      </c>
      <c r="G147" s="8" t="s">
        <v>48</v>
      </c>
      <c r="H147" s="8" t="s">
        <v>49</v>
      </c>
      <c r="I147" s="8" t="s">
        <v>50</v>
      </c>
      <c r="J147" s="8" t="s">
        <v>51</v>
      </c>
      <c r="K147" s="8" t="s">
        <v>52</v>
      </c>
      <c r="L147" s="8" t="s">
        <v>53</v>
      </c>
    </row>
    <row r="148" spans="2:12" x14ac:dyDescent="0.25">
      <c r="B148" s="9" t="s">
        <v>1</v>
      </c>
      <c r="C148" s="14">
        <v>1.5111704917890594E-4</v>
      </c>
      <c r="D148" s="14">
        <v>2.3259945980487296E-2</v>
      </c>
      <c r="E148" s="17">
        <v>0.94542731321748796</v>
      </c>
      <c r="F148" s="14">
        <v>4.310067546736557E-3</v>
      </c>
      <c r="G148" s="14">
        <v>2.004344547140269E-5</v>
      </c>
      <c r="H148" s="14">
        <v>1.7697335461416625E-2</v>
      </c>
      <c r="I148" s="14">
        <v>3.2467251219535248E-3</v>
      </c>
      <c r="J148" s="14">
        <v>1.0548670584513754E-3</v>
      </c>
      <c r="K148" s="14">
        <v>4.8278416952850676E-3</v>
      </c>
      <c r="L148" s="14">
        <v>4.7434235313461774E-6</v>
      </c>
    </row>
    <row r="149" spans="2:12" x14ac:dyDescent="0.25">
      <c r="B149" s="7" t="s">
        <v>2</v>
      </c>
      <c r="C149" s="19">
        <v>0.83225021827739531</v>
      </c>
      <c r="D149" s="15">
        <v>4.1001303848252554E-2</v>
      </c>
      <c r="E149" s="15">
        <v>2.193383431924301E-2</v>
      </c>
      <c r="F149" s="15">
        <v>1.1260685410381107E-2</v>
      </c>
      <c r="G149" s="15">
        <v>1.3335262829823263E-4</v>
      </c>
      <c r="H149" s="15">
        <v>3.2279947598360505E-3</v>
      </c>
      <c r="I149" s="15">
        <v>2.1768930899880678E-3</v>
      </c>
      <c r="J149" s="15">
        <v>2.5517644143153565E-3</v>
      </c>
      <c r="K149" s="15">
        <v>7.3076568050291363E-2</v>
      </c>
      <c r="L149" s="15">
        <v>1.2387385201998939E-2</v>
      </c>
    </row>
    <row r="150" spans="2:12" x14ac:dyDescent="0.25">
      <c r="B150" s="7" t="s">
        <v>3</v>
      </c>
      <c r="C150" s="19">
        <v>0.54976682709615776</v>
      </c>
      <c r="D150" s="15">
        <v>1.3924790465615221E-2</v>
      </c>
      <c r="E150" s="15">
        <v>4.4341617782175163E-3</v>
      </c>
      <c r="F150" s="15">
        <v>7.0707503274068634E-2</v>
      </c>
      <c r="G150" s="15">
        <v>0.25047432342687098</v>
      </c>
      <c r="H150" s="15">
        <v>7.2294510509646762E-2</v>
      </c>
      <c r="I150" s="15">
        <v>1.5012630824414185E-2</v>
      </c>
      <c r="J150" s="15">
        <v>2.195958006145151E-2</v>
      </c>
      <c r="K150" s="15">
        <v>1.1906592662821551E-3</v>
      </c>
      <c r="L150" s="15">
        <v>2.3501329727526279E-4</v>
      </c>
    </row>
    <row r="151" spans="2:12" x14ac:dyDescent="0.25">
      <c r="B151" s="7" t="s">
        <v>4</v>
      </c>
      <c r="C151" s="19">
        <v>0.58718438562811692</v>
      </c>
      <c r="D151" s="15">
        <v>6.5145433514672654E-2</v>
      </c>
      <c r="E151" s="15">
        <v>2.4245095122458083E-2</v>
      </c>
      <c r="F151" s="15">
        <v>4.0178028798015963E-2</v>
      </c>
      <c r="G151" s="15">
        <v>1.5710374544874079E-2</v>
      </c>
      <c r="H151" s="15">
        <v>0.20262862212089702</v>
      </c>
      <c r="I151" s="15">
        <v>1.6956423883494172E-2</v>
      </c>
      <c r="J151" s="15">
        <v>4.3208839419737764E-2</v>
      </c>
      <c r="K151" s="15">
        <v>4.1024720190548526E-3</v>
      </c>
      <c r="L151" s="15">
        <v>6.4032494867849248E-4</v>
      </c>
    </row>
    <row r="152" spans="2:12" x14ac:dyDescent="0.25">
      <c r="B152" s="7" t="s">
        <v>5</v>
      </c>
      <c r="C152" s="19">
        <v>0.68599403159934469</v>
      </c>
      <c r="D152" s="15">
        <v>3.0611378829919021E-3</v>
      </c>
      <c r="E152" s="15">
        <v>6.4370993091333491E-3</v>
      </c>
      <c r="F152" s="15">
        <v>0.12530022076915018</v>
      </c>
      <c r="G152" s="15">
        <v>1.6977022018268919E-2</v>
      </c>
      <c r="H152" s="15">
        <v>3.6276096918618342E-2</v>
      </c>
      <c r="I152" s="15">
        <v>5.2949902195986213E-2</v>
      </c>
      <c r="J152" s="15">
        <v>1.7074830410816155E-2</v>
      </c>
      <c r="K152" s="15">
        <v>5.4693451890619207E-2</v>
      </c>
      <c r="L152" s="15">
        <v>1.2362070050711215E-3</v>
      </c>
    </row>
    <row r="153" spans="2:12" x14ac:dyDescent="0.25">
      <c r="B153" s="7" t="s">
        <v>6</v>
      </c>
      <c r="C153" s="15">
        <v>0.28833872302080638</v>
      </c>
      <c r="D153" s="15">
        <v>0.1333284780167204</v>
      </c>
      <c r="E153" s="15">
        <v>1.1211683690901988E-2</v>
      </c>
      <c r="F153" s="19">
        <v>0.47856185538533147</v>
      </c>
      <c r="G153" s="15">
        <v>3.1798730035787648E-2</v>
      </c>
      <c r="H153" s="15">
        <v>4.1987199498013418E-3</v>
      </c>
      <c r="I153" s="15">
        <v>4.8661319523530637E-2</v>
      </c>
      <c r="J153" s="15">
        <v>2.7440493240430651E-3</v>
      </c>
      <c r="K153" s="15">
        <v>9.0777904409190075E-4</v>
      </c>
      <c r="L153" s="15">
        <v>2.486620089851635E-4</v>
      </c>
    </row>
    <row r="154" spans="2:12" x14ac:dyDescent="0.25">
      <c r="B154" s="7" t="s">
        <v>7</v>
      </c>
      <c r="C154" s="19">
        <v>0.82148579305793168</v>
      </c>
      <c r="D154" s="15">
        <v>7.2035827994538929E-3</v>
      </c>
      <c r="E154" s="15">
        <v>1.0383876444428817E-2</v>
      </c>
      <c r="F154" s="15">
        <v>6.6201056371959055E-2</v>
      </c>
      <c r="G154" s="15">
        <v>3.9800719692560431E-2</v>
      </c>
      <c r="H154" s="15">
        <v>2.2011623511253801E-3</v>
      </c>
      <c r="I154" s="15">
        <v>2.156834863953959E-3</v>
      </c>
      <c r="J154" s="15">
        <v>7.2016767420958073E-3</v>
      </c>
      <c r="K154" s="15">
        <v>2.6815267576994078E-2</v>
      </c>
      <c r="L154" s="15">
        <v>1.6550030099496755E-2</v>
      </c>
    </row>
    <row r="155" spans="2:12" x14ac:dyDescent="0.25">
      <c r="B155" s="7" t="s">
        <v>8</v>
      </c>
      <c r="C155" s="19">
        <v>0.43128230482215157</v>
      </c>
      <c r="D155" s="15">
        <v>0.40402412034602253</v>
      </c>
      <c r="E155" s="15">
        <v>9.4684837797839737E-6</v>
      </c>
      <c r="F155" s="15">
        <v>7.0567893565003168E-4</v>
      </c>
      <c r="G155" s="15">
        <v>3.040093496276328E-2</v>
      </c>
      <c r="H155" s="15">
        <v>2.7415331148688021E-2</v>
      </c>
      <c r="I155" s="15">
        <v>2.0954582122797695E-2</v>
      </c>
      <c r="J155" s="15">
        <v>7.620265861551144E-2</v>
      </c>
      <c r="K155" s="15">
        <v>6.527204497570098E-3</v>
      </c>
      <c r="L155" s="15">
        <v>2.4777160650655151E-3</v>
      </c>
    </row>
    <row r="156" spans="2:12" x14ac:dyDescent="0.25">
      <c r="B156" s="7" t="s">
        <v>10</v>
      </c>
      <c r="C156" s="19">
        <v>0.63941438314113397</v>
      </c>
      <c r="D156" s="15">
        <v>0.1657550510401303</v>
      </c>
      <c r="E156" s="15">
        <v>1.2309980324330275E-3</v>
      </c>
      <c r="F156" s="15">
        <v>1.7730243899609331E-4</v>
      </c>
      <c r="G156" s="15">
        <v>1.8471253521199164E-2</v>
      </c>
      <c r="H156" s="15">
        <v>5.1378869261634779E-3</v>
      </c>
      <c r="I156" s="15">
        <v>9.497722851768671E-2</v>
      </c>
      <c r="J156" s="15">
        <v>5.7040604300729242E-2</v>
      </c>
      <c r="K156" s="15">
        <v>1.7231258315092802E-2</v>
      </c>
      <c r="L156" s="15">
        <v>5.6403376643507385E-4</v>
      </c>
    </row>
    <row r="157" spans="2:12" ht="15.75" thickBot="1" x14ac:dyDescent="0.3">
      <c r="B157" s="10" t="s">
        <v>9</v>
      </c>
      <c r="C157" s="16">
        <v>9.9205407824282096E-2</v>
      </c>
      <c r="D157" s="21">
        <v>0.59390150623638038</v>
      </c>
      <c r="E157" s="16">
        <v>2.7614397586171721E-2</v>
      </c>
      <c r="F157" s="16">
        <v>4.9582178178401048E-2</v>
      </c>
      <c r="G157" s="16">
        <v>0.13149901422205318</v>
      </c>
      <c r="H157" s="16">
        <v>8.4469259665521865E-2</v>
      </c>
      <c r="I157" s="16">
        <v>1.1104126921419977E-2</v>
      </c>
      <c r="J157" s="16">
        <v>5.5612385270022613E-4</v>
      </c>
      <c r="K157" s="16">
        <v>2.0678564016968323E-3</v>
      </c>
      <c r="L157" s="16">
        <v>1.2911137264586744E-7</v>
      </c>
    </row>
    <row r="158" spans="2:12" x14ac:dyDescent="0.25">
      <c r="B158" s="24" t="s">
        <v>138</v>
      </c>
    </row>
    <row r="161" spans="2:12" x14ac:dyDescent="0.25">
      <c r="B161" t="s">
        <v>139</v>
      </c>
    </row>
    <row r="162" spans="2:12" ht="15.75" thickBot="1" x14ac:dyDescent="0.3"/>
    <row r="163" spans="2:12" x14ac:dyDescent="0.25">
      <c r="B163" s="8" t="s">
        <v>55</v>
      </c>
      <c r="C163" s="8" t="s">
        <v>44</v>
      </c>
      <c r="D163" s="8" t="s">
        <v>45</v>
      </c>
      <c r="E163" s="8" t="s">
        <v>46</v>
      </c>
      <c r="F163" s="8" t="s">
        <v>47</v>
      </c>
      <c r="G163" s="8" t="s">
        <v>48</v>
      </c>
      <c r="H163" s="8" t="s">
        <v>49</v>
      </c>
      <c r="I163" s="8" t="s">
        <v>50</v>
      </c>
      <c r="J163" s="8" t="s">
        <v>51</v>
      </c>
      <c r="K163" s="8" t="s">
        <v>52</v>
      </c>
      <c r="L163" s="8" t="s">
        <v>53</v>
      </c>
    </row>
    <row r="164" spans="2:12" x14ac:dyDescent="0.25">
      <c r="B164" s="9" t="s">
        <v>56</v>
      </c>
      <c r="C164" s="14">
        <v>-0.19186703655771828</v>
      </c>
      <c r="D164" s="14">
        <v>0.36743480789322963</v>
      </c>
      <c r="E164" s="14">
        <v>-0.32441339042219763</v>
      </c>
      <c r="F164" s="14">
        <v>1.1613709318444114</v>
      </c>
      <c r="G164" s="14">
        <v>-1.0312784506141139</v>
      </c>
      <c r="H164" s="14">
        <v>0.77573040458616482</v>
      </c>
      <c r="I164" s="14">
        <v>0.38552115635446715</v>
      </c>
      <c r="J164" s="14">
        <v>0.27323942501499049</v>
      </c>
      <c r="K164" s="14">
        <v>-0.89912422795824309</v>
      </c>
      <c r="L164" s="14">
        <v>0.32176789564213037</v>
      </c>
    </row>
    <row r="165" spans="2:12" x14ac:dyDescent="0.25">
      <c r="B165" s="7" t="s">
        <v>57</v>
      </c>
      <c r="C165" s="15">
        <v>-2.7497860556210214</v>
      </c>
      <c r="D165" s="15">
        <v>-0.76715770074988543</v>
      </c>
      <c r="E165" s="15">
        <v>0.45771572886859818</v>
      </c>
      <c r="F165" s="15">
        <v>-1.1127339434142258</v>
      </c>
      <c r="G165" s="15">
        <v>-0.20557938515262386</v>
      </c>
      <c r="H165" s="15">
        <v>-0.25955849170286233</v>
      </c>
      <c r="I165" s="15">
        <v>-0.26075842161201551</v>
      </c>
      <c r="J165" s="15">
        <v>-0.35841124255634299</v>
      </c>
      <c r="K165" s="15">
        <v>0.18011291300132862</v>
      </c>
      <c r="L165" s="15">
        <v>8.9622230257453264E-2</v>
      </c>
    </row>
    <row r="166" spans="2:12" x14ac:dyDescent="0.25">
      <c r="B166" s="7" t="s">
        <v>58</v>
      </c>
      <c r="C166" s="15">
        <v>-0.89856984561840769</v>
      </c>
      <c r="D166" s="15">
        <v>-1.1986412520142622</v>
      </c>
      <c r="E166" s="15">
        <v>-2.3062946930635539</v>
      </c>
      <c r="F166" s="15">
        <v>0.20834409848380694</v>
      </c>
      <c r="G166" s="15">
        <v>0.25525038040471193</v>
      </c>
      <c r="H166" s="15">
        <v>0.51896266429875115</v>
      </c>
      <c r="I166" s="15">
        <v>0.21379661135584396</v>
      </c>
      <c r="J166" s="15">
        <v>-4.0113283583435223E-2</v>
      </c>
      <c r="K166" s="15">
        <v>0.51939630584253471</v>
      </c>
      <c r="L166" s="15">
        <v>0.19142552929096937</v>
      </c>
    </row>
    <row r="167" spans="2:12" x14ac:dyDescent="0.25">
      <c r="B167" s="7" t="s">
        <v>59</v>
      </c>
      <c r="C167" s="15">
        <v>-0.43910364428120052</v>
      </c>
      <c r="D167" s="15">
        <v>1.6418956018366493</v>
      </c>
      <c r="E167" s="15">
        <v>-0.3342920511298143</v>
      </c>
      <c r="F167" s="15">
        <v>1.0262574445633523</v>
      </c>
      <c r="G167" s="15">
        <v>0.22707323277669011</v>
      </c>
      <c r="H167" s="15">
        <v>-0.67734711787968727</v>
      </c>
      <c r="I167" s="15">
        <v>-1.1469603570517271</v>
      </c>
      <c r="J167" s="15">
        <v>0.18373359046263738</v>
      </c>
      <c r="K167" s="15">
        <v>-0.72113797612699415</v>
      </c>
      <c r="L167" s="15">
        <v>-0.11750533991910239</v>
      </c>
    </row>
    <row r="168" spans="2:12" x14ac:dyDescent="0.25">
      <c r="B168" s="7" t="s">
        <v>60</v>
      </c>
      <c r="C168" s="15">
        <v>-2.0637751205550732</v>
      </c>
      <c r="D168" s="15">
        <v>-0.74856583061299875</v>
      </c>
      <c r="E168" s="15">
        <v>3.418986494946517</v>
      </c>
      <c r="F168" s="15">
        <v>-0.43017001990580406</v>
      </c>
      <c r="G168" s="15">
        <v>0.2708489439162402</v>
      </c>
      <c r="H168" s="15">
        <v>0.51387334858649758</v>
      </c>
      <c r="I168" s="15">
        <v>0.53975811901263993</v>
      </c>
      <c r="J168" s="15">
        <v>-5.577818610580338E-2</v>
      </c>
      <c r="K168" s="15">
        <v>-0.2955612117394244</v>
      </c>
      <c r="L168" s="15">
        <v>2.0369132438286516E-2</v>
      </c>
    </row>
    <row r="169" spans="2:12" x14ac:dyDescent="0.25">
      <c r="B169" s="7" t="s">
        <v>61</v>
      </c>
      <c r="C169" s="15">
        <v>-1.7674504779476135</v>
      </c>
      <c r="D169" s="15">
        <v>1.3824743587086639</v>
      </c>
      <c r="E169" s="15">
        <v>0.21107714378234971</v>
      </c>
      <c r="F169" s="15">
        <v>1.099511530802197</v>
      </c>
      <c r="G169" s="15">
        <v>-0.63049066733990256</v>
      </c>
      <c r="H169" s="15">
        <v>-0.8356495668149031</v>
      </c>
      <c r="I169" s="15">
        <v>0.49440240999535967</v>
      </c>
      <c r="J169" s="15">
        <v>0.4397813265705256</v>
      </c>
      <c r="K169" s="15">
        <v>0.16014152735246368</v>
      </c>
      <c r="L169" s="15">
        <v>9.0548607925396013E-2</v>
      </c>
    </row>
    <row r="170" spans="2:12" x14ac:dyDescent="0.25">
      <c r="B170" s="7" t="s">
        <v>62</v>
      </c>
      <c r="C170" s="15">
        <v>-1.7515855293655298</v>
      </c>
      <c r="D170" s="15">
        <v>-0.56039644313783399</v>
      </c>
      <c r="E170" s="15">
        <v>0.87975980014687005</v>
      </c>
      <c r="F170" s="15">
        <v>-0.62194906720048737</v>
      </c>
      <c r="G170" s="15">
        <v>-0.9395077303262267</v>
      </c>
      <c r="H170" s="15">
        <v>-0.71725038120309614</v>
      </c>
      <c r="I170" s="15">
        <v>-0.34634253207235471</v>
      </c>
      <c r="J170" s="15">
        <v>0.27276966001341046</v>
      </c>
      <c r="K170" s="15">
        <v>-0.21476331111166069</v>
      </c>
      <c r="L170" s="15">
        <v>-0.13490303687108612</v>
      </c>
    </row>
    <row r="171" spans="2:12" x14ac:dyDescent="0.25">
      <c r="B171" s="7" t="s">
        <v>63</v>
      </c>
      <c r="C171" s="15">
        <v>-0.72729105344941813</v>
      </c>
      <c r="D171" s="15">
        <v>-0.92252364423565125</v>
      </c>
      <c r="E171" s="15">
        <v>-0.59537738809734453</v>
      </c>
      <c r="F171" s="15">
        <v>0.30755044591820851</v>
      </c>
      <c r="G171" s="15">
        <v>5.5475513875002609E-2</v>
      </c>
      <c r="H171" s="15">
        <v>0.42536860312129166</v>
      </c>
      <c r="I171" s="15">
        <v>0.1660726031981235</v>
      </c>
      <c r="J171" s="15">
        <v>-0.15591785049736667</v>
      </c>
      <c r="K171" s="15">
        <v>0.1308402768856472</v>
      </c>
      <c r="L171" s="15">
        <v>-5.6144136115062603E-2</v>
      </c>
    </row>
    <row r="172" spans="2:12" x14ac:dyDescent="0.25">
      <c r="B172" s="7" t="s">
        <v>64</v>
      </c>
      <c r="C172" s="15">
        <v>-2.96722706018824</v>
      </c>
      <c r="D172" s="15">
        <v>-1.721538511646469</v>
      </c>
      <c r="E172" s="15">
        <v>0.29444226653889549</v>
      </c>
      <c r="F172" s="15">
        <v>-0.64233021648142063</v>
      </c>
      <c r="G172" s="15">
        <v>8.4543979046473539E-2</v>
      </c>
      <c r="H172" s="15">
        <v>0.49233936819495588</v>
      </c>
      <c r="I172" s="15">
        <v>2.8781800036905288E-2</v>
      </c>
      <c r="J172" s="15">
        <v>-0.43490197736204261</v>
      </c>
      <c r="K172" s="15">
        <v>0.17829218007551997</v>
      </c>
      <c r="L172" s="15">
        <v>8.3899912309604599E-2</v>
      </c>
    </row>
    <row r="173" spans="2:12" x14ac:dyDescent="0.25">
      <c r="B173" s="7" t="s">
        <v>65</v>
      </c>
      <c r="C173" s="15">
        <v>-1.6489218016427205</v>
      </c>
      <c r="D173" s="15">
        <v>1.1049529105170515</v>
      </c>
      <c r="E173" s="15">
        <v>0.14978317240419792</v>
      </c>
      <c r="F173" s="15">
        <v>1.4829104996426326</v>
      </c>
      <c r="G173" s="15">
        <v>-0.34675197698676075</v>
      </c>
      <c r="H173" s="15">
        <v>1.146793543492671</v>
      </c>
      <c r="I173" s="15">
        <v>-8.3264646953149474E-2</v>
      </c>
      <c r="J173" s="15">
        <v>-1.0030427629258334</v>
      </c>
      <c r="K173" s="15">
        <v>0.42064611769123667</v>
      </c>
      <c r="L173" s="15">
        <v>-6.098045431819011E-2</v>
      </c>
    </row>
    <row r="174" spans="2:12" x14ac:dyDescent="0.25">
      <c r="B174" s="7" t="s">
        <v>66</v>
      </c>
      <c r="C174" s="15">
        <v>-2.0130445848839345</v>
      </c>
      <c r="D174" s="15">
        <v>0.13542993537262643</v>
      </c>
      <c r="E174" s="15">
        <v>-0.47008061043200583</v>
      </c>
      <c r="F174" s="15">
        <v>0.42591533717828484</v>
      </c>
      <c r="G174" s="15">
        <v>0.71283436811329404</v>
      </c>
      <c r="H174" s="15">
        <v>-0.87205542605884767</v>
      </c>
      <c r="I174" s="15">
        <v>-0.36220679933237127</v>
      </c>
      <c r="J174" s="15">
        <v>-0.60424287784247777</v>
      </c>
      <c r="K174" s="15">
        <v>4.2889933058865175E-2</v>
      </c>
      <c r="L174" s="15">
        <v>0.1807504713756482</v>
      </c>
    </row>
    <row r="175" spans="2:12" x14ac:dyDescent="0.25">
      <c r="B175" s="7" t="s">
        <v>67</v>
      </c>
      <c r="C175" s="15">
        <v>-2.5160083531161646</v>
      </c>
      <c r="D175" s="15">
        <v>0.15288605749506123</v>
      </c>
      <c r="E175" s="15">
        <v>-6.543798859802695E-2</v>
      </c>
      <c r="F175" s="15">
        <v>-0.7546548042747151</v>
      </c>
      <c r="G175" s="15">
        <v>0.36043589002486209</v>
      </c>
      <c r="H175" s="15">
        <v>-0.40959433963387337</v>
      </c>
      <c r="I175" s="15">
        <v>0.3570820556997884</v>
      </c>
      <c r="J175" s="15">
        <v>0.37669953749985047</v>
      </c>
      <c r="K175" s="15">
        <v>-6.6288077140373727E-2</v>
      </c>
      <c r="L175" s="15">
        <v>-0.1830470128150932</v>
      </c>
    </row>
    <row r="176" spans="2:12" x14ac:dyDescent="0.25">
      <c r="B176" s="7" t="s">
        <v>68</v>
      </c>
      <c r="C176" s="15">
        <v>-0.98694311961003145</v>
      </c>
      <c r="D176" s="15">
        <v>-0.51518848383799731</v>
      </c>
      <c r="E176" s="15">
        <v>-0.40338170999485151</v>
      </c>
      <c r="F176" s="15">
        <v>-1.2255848223288492</v>
      </c>
      <c r="G176" s="15">
        <v>-6.7168794953358008E-2</v>
      </c>
      <c r="H176" s="15">
        <v>0.99073424038911229</v>
      </c>
      <c r="I176" s="15">
        <v>-1.260083482533997</v>
      </c>
      <c r="J176" s="15">
        <v>0.77246012920873863</v>
      </c>
      <c r="K176" s="15">
        <v>-0.44267164487921695</v>
      </c>
      <c r="L176" s="15">
        <v>-2.4322503698095653E-3</v>
      </c>
    </row>
    <row r="177" spans="2:12" x14ac:dyDescent="0.25">
      <c r="B177" s="7" t="s">
        <v>69</v>
      </c>
      <c r="C177" s="15">
        <v>-1.6877809014227676</v>
      </c>
      <c r="D177" s="15">
        <v>2.5562261496437362</v>
      </c>
      <c r="E177" s="15">
        <v>-9.4433733817563717E-2</v>
      </c>
      <c r="F177" s="15">
        <v>0.36788825347467158</v>
      </c>
      <c r="G177" s="15">
        <v>-7.935946724867457E-2</v>
      </c>
      <c r="H177" s="15">
        <v>-0.25329892683233363</v>
      </c>
      <c r="I177" s="15">
        <v>0.27870694346854596</v>
      </c>
      <c r="J177" s="15">
        <v>0.44914714700205732</v>
      </c>
      <c r="K177" s="15">
        <v>0.20326335695391209</v>
      </c>
      <c r="L177" s="15">
        <v>0.11681493951370325</v>
      </c>
    </row>
    <row r="178" spans="2:12" x14ac:dyDescent="0.25">
      <c r="B178" s="7" t="s">
        <v>70</v>
      </c>
      <c r="C178" s="15">
        <v>-0.51271548530573763</v>
      </c>
      <c r="D178" s="15">
        <v>0.61836521143647227</v>
      </c>
      <c r="E178" s="15">
        <v>-1.0113286746984864</v>
      </c>
      <c r="F178" s="15">
        <v>-1.1031190403041753</v>
      </c>
      <c r="G178" s="15">
        <v>1.0446730534425968</v>
      </c>
      <c r="H178" s="15">
        <v>-0.59455752226804426</v>
      </c>
      <c r="I178" s="15">
        <v>0.97946190745402073</v>
      </c>
      <c r="J178" s="15">
        <v>0.5877290529180742</v>
      </c>
      <c r="K178" s="15">
        <v>0.28879655090136602</v>
      </c>
      <c r="L178" s="15">
        <v>-0.13411565414899607</v>
      </c>
    </row>
    <row r="179" spans="2:12" x14ac:dyDescent="0.25">
      <c r="B179" s="7" t="s">
        <v>71</v>
      </c>
      <c r="C179" s="15">
        <v>2.5990563453267965</v>
      </c>
      <c r="D179" s="15">
        <v>0.37991287599676266</v>
      </c>
      <c r="E179" s="15">
        <v>1.5746571938505198</v>
      </c>
      <c r="F179" s="15">
        <v>5.6545240041738443E-2</v>
      </c>
      <c r="G179" s="15">
        <v>0.20010209453412414</v>
      </c>
      <c r="H179" s="15">
        <v>-0.16995685376087355</v>
      </c>
      <c r="I179" s="15">
        <v>-0.63676100054524398</v>
      </c>
      <c r="J179" s="15">
        <v>0.58054874119917865</v>
      </c>
      <c r="K179" s="15">
        <v>1.1727711423900398</v>
      </c>
      <c r="L179" s="15">
        <v>6.5089906780918069E-2</v>
      </c>
    </row>
    <row r="180" spans="2:12" x14ac:dyDescent="0.25">
      <c r="B180" s="7" t="s">
        <v>72</v>
      </c>
      <c r="C180" s="15">
        <v>0.9518551168805115</v>
      </c>
      <c r="D180" s="15">
        <v>-1.7538085635249414</v>
      </c>
      <c r="E180" s="15">
        <v>-0.66568130825190319</v>
      </c>
      <c r="F180" s="15">
        <v>0.64094180747007323</v>
      </c>
      <c r="G180" s="15">
        <v>-0.61253616119462084</v>
      </c>
      <c r="H180" s="15">
        <v>0.25907829082542028</v>
      </c>
      <c r="I180" s="15">
        <v>0.48100079238199389</v>
      </c>
      <c r="J180" s="15">
        <v>0.81011810609500257</v>
      </c>
      <c r="K180" s="15">
        <v>4.7259162576480142E-2</v>
      </c>
      <c r="L180" s="15">
        <v>0.10728419899256919</v>
      </c>
    </row>
    <row r="181" spans="2:12" x14ac:dyDescent="0.25">
      <c r="B181" s="7" t="s">
        <v>73</v>
      </c>
      <c r="C181" s="15">
        <v>2.2008237215242041</v>
      </c>
      <c r="D181" s="15">
        <v>-2.110616375285244</v>
      </c>
      <c r="E181" s="15">
        <v>0.57370768810628447</v>
      </c>
      <c r="F181" s="15">
        <v>1.7847197778223209</v>
      </c>
      <c r="G181" s="15">
        <v>2.018606749908145</v>
      </c>
      <c r="H181" s="15">
        <v>-0.86822696854483006</v>
      </c>
      <c r="I181" s="15">
        <v>-0.11925373971348208</v>
      </c>
      <c r="J181" s="15">
        <v>-0.15138143354745229</v>
      </c>
      <c r="K181" s="15">
        <v>-0.40373634701068606</v>
      </c>
      <c r="L181" s="15">
        <v>9.9509559296130867E-2</v>
      </c>
    </row>
    <row r="182" spans="2:12" x14ac:dyDescent="0.25">
      <c r="B182" s="7" t="s">
        <v>74</v>
      </c>
      <c r="C182" s="15">
        <v>4.7708375943441368</v>
      </c>
      <c r="D182" s="15">
        <v>-5.867946963319242E-2</v>
      </c>
      <c r="E182" s="15">
        <v>0.59287303154320936</v>
      </c>
      <c r="F182" s="15">
        <v>-0.26146189683586418</v>
      </c>
      <c r="G182" s="15">
        <v>-0.59296727535209004</v>
      </c>
      <c r="H182" s="15">
        <v>-0.2139062021232126</v>
      </c>
      <c r="I182" s="15">
        <v>0.82943343330502473</v>
      </c>
      <c r="J182" s="15">
        <v>-0.29889527804374533</v>
      </c>
      <c r="K182" s="15">
        <v>-0.56362129445630493</v>
      </c>
      <c r="L182" s="15">
        <v>-0.19573702220530709</v>
      </c>
    </row>
    <row r="183" spans="2:12" x14ac:dyDescent="0.25">
      <c r="B183" s="7" t="s">
        <v>75</v>
      </c>
      <c r="C183" s="15">
        <v>0.68386397988389325</v>
      </c>
      <c r="D183" s="15">
        <v>-1.3885467975998418</v>
      </c>
      <c r="E183" s="15">
        <v>-1.3796972097827072</v>
      </c>
      <c r="F183" s="15">
        <v>-0.43068533646476059</v>
      </c>
      <c r="G183" s="15">
        <v>-0.5416052126238754</v>
      </c>
      <c r="H183" s="15">
        <v>-0.34686635406595712</v>
      </c>
      <c r="I183" s="15">
        <v>-4.9486580216522164E-2</v>
      </c>
      <c r="J183" s="15">
        <v>-0.27735765211978708</v>
      </c>
      <c r="K183" s="15">
        <v>-0.30675533967899399</v>
      </c>
      <c r="L183" s="15">
        <v>-0.28965753197760724</v>
      </c>
    </row>
    <row r="184" spans="2:12" x14ac:dyDescent="0.25">
      <c r="B184" s="7" t="s">
        <v>76</v>
      </c>
      <c r="C184" s="15">
        <v>4.611849354348287</v>
      </c>
      <c r="D184" s="15">
        <v>-1.8317988944717433E-2</v>
      </c>
      <c r="E184" s="15">
        <v>-0.15776502046439916</v>
      </c>
      <c r="F184" s="15">
        <v>-1.4272631846588208</v>
      </c>
      <c r="G184" s="15">
        <v>-1.0350115027128632</v>
      </c>
      <c r="H184" s="15">
        <v>-0.95454935984350331</v>
      </c>
      <c r="I184" s="15">
        <v>-0.30598071052191833</v>
      </c>
      <c r="J184" s="15">
        <v>-0.50153651463904203</v>
      </c>
      <c r="K184" s="15">
        <v>0.19216001300519117</v>
      </c>
      <c r="L184" s="15">
        <v>0.41471928575788097</v>
      </c>
    </row>
    <row r="185" spans="2:12" x14ac:dyDescent="0.25">
      <c r="B185" s="7" t="s">
        <v>77</v>
      </c>
      <c r="C185" s="15">
        <v>3.7553206803461658</v>
      </c>
      <c r="D185" s="15">
        <v>-0.40592472915004529</v>
      </c>
      <c r="E185" s="15">
        <v>0.29781516558767435</v>
      </c>
      <c r="F185" s="15">
        <v>0.94777776027214233</v>
      </c>
      <c r="G185" s="15">
        <v>1.1695227862392207E-2</v>
      </c>
      <c r="H185" s="15">
        <v>1.0371680369544558</v>
      </c>
      <c r="I185" s="15">
        <v>-0.28313611657248561</v>
      </c>
      <c r="J185" s="15">
        <v>0.49436606395777305</v>
      </c>
      <c r="K185" s="15">
        <v>0.4672997367810941</v>
      </c>
      <c r="L185" s="15">
        <v>-0.25433314397691881</v>
      </c>
    </row>
    <row r="186" spans="2:12" x14ac:dyDescent="0.25">
      <c r="B186" s="7" t="s">
        <v>78</v>
      </c>
      <c r="C186" s="15">
        <v>2.2152142552665079</v>
      </c>
      <c r="D186" s="15">
        <v>2.0395119370011137</v>
      </c>
      <c r="E186" s="15">
        <v>0.1774918489830529</v>
      </c>
      <c r="F186" s="15">
        <v>-0.97862091500623882</v>
      </c>
      <c r="G186" s="15">
        <v>0.76696119177824229</v>
      </c>
      <c r="H186" s="15">
        <v>0.92975102797930087</v>
      </c>
      <c r="I186" s="15">
        <v>0.17787112056356216</v>
      </c>
      <c r="J186" s="15">
        <v>-0.37093566425752345</v>
      </c>
      <c r="K186" s="15">
        <v>-0.24015888123287155</v>
      </c>
      <c r="L186" s="15">
        <v>0.15009995457836817</v>
      </c>
    </row>
    <row r="187" spans="2:12" x14ac:dyDescent="0.25">
      <c r="B187" s="7" t="s">
        <v>79</v>
      </c>
      <c r="C187" s="15">
        <v>-0.19253263342262908</v>
      </c>
      <c r="D187" s="15">
        <v>0.25146747380235174</v>
      </c>
      <c r="E187" s="15">
        <v>-9.5300611883176609E-2</v>
      </c>
      <c r="F187" s="15">
        <v>0.61031804876266449</v>
      </c>
      <c r="G187" s="15">
        <v>-0.99707612297561532</v>
      </c>
      <c r="H187" s="15">
        <v>-0.49607993397406602</v>
      </c>
      <c r="I187" s="15">
        <v>-7.4645693405428745E-2</v>
      </c>
      <c r="J187" s="15">
        <v>-0.66117347779085966</v>
      </c>
      <c r="K187" s="15">
        <v>0.36379551516223496</v>
      </c>
      <c r="L187" s="15">
        <v>-0.36209314230278333</v>
      </c>
    </row>
    <row r="188" spans="2:12" ht="15.75" thickBot="1" x14ac:dyDescent="0.3">
      <c r="B188" s="10" t="s">
        <v>80</v>
      </c>
      <c r="C188" s="16">
        <v>1.3257816550676786</v>
      </c>
      <c r="D188" s="16">
        <v>1.5393484706693807</v>
      </c>
      <c r="E188" s="16">
        <v>-0.72482514412206622</v>
      </c>
      <c r="F188" s="16">
        <v>-1.1314779294011481</v>
      </c>
      <c r="G188" s="16">
        <v>1.0708321217979453</v>
      </c>
      <c r="H188" s="16">
        <v>0.5790979162774742</v>
      </c>
      <c r="I188" s="16">
        <v>-3.0088722955582598E-3</v>
      </c>
      <c r="J188" s="16">
        <v>-0.32690457867055006</v>
      </c>
      <c r="K188" s="16">
        <v>-0.21384642034317186</v>
      </c>
      <c r="L188" s="16">
        <v>-0.14095289913909703</v>
      </c>
    </row>
    <row r="207" spans="6:6" x14ac:dyDescent="0.25">
      <c r="F207" t="s">
        <v>54</v>
      </c>
    </row>
    <row r="226" spans="2:12" x14ac:dyDescent="0.25">
      <c r="F226" t="s">
        <v>54</v>
      </c>
    </row>
    <row r="229" spans="2:12" x14ac:dyDescent="0.25">
      <c r="B229" t="s">
        <v>140</v>
      </c>
    </row>
    <row r="230" spans="2:12" ht="15.75" thickBot="1" x14ac:dyDescent="0.3"/>
    <row r="231" spans="2:12" x14ac:dyDescent="0.25">
      <c r="B231" s="8"/>
      <c r="C231" s="8" t="s">
        <v>44</v>
      </c>
      <c r="D231" s="8" t="s">
        <v>45</v>
      </c>
      <c r="E231" s="8" t="s">
        <v>46</v>
      </c>
      <c r="F231" s="8" t="s">
        <v>47</v>
      </c>
      <c r="G231" s="8" t="s">
        <v>48</v>
      </c>
      <c r="H231" s="8" t="s">
        <v>49</v>
      </c>
      <c r="I231" s="8" t="s">
        <v>50</v>
      </c>
      <c r="J231" s="8" t="s">
        <v>51</v>
      </c>
      <c r="K231" s="8" t="s">
        <v>52</v>
      </c>
      <c r="L231" s="8" t="s">
        <v>53</v>
      </c>
    </row>
    <row r="232" spans="2:12" x14ac:dyDescent="0.25">
      <c r="B232" s="9" t="s">
        <v>56</v>
      </c>
      <c r="C232" s="14">
        <v>2.9837822693874604E-2</v>
      </c>
      <c r="D232" s="14">
        <v>0.37228137353655194</v>
      </c>
      <c r="E232" s="14">
        <v>0.39981482146344566</v>
      </c>
      <c r="F232" s="14">
        <v>6.369808744038429</v>
      </c>
      <c r="G232" s="14">
        <v>7.9474202774716902</v>
      </c>
      <c r="H232" s="14">
        <v>5.2838259632894085</v>
      </c>
      <c r="I232" s="14">
        <v>2.21668022385587</v>
      </c>
      <c r="J232" s="14">
        <v>1.3007214489621606</v>
      </c>
      <c r="K232" s="14">
        <v>16.891409576342276</v>
      </c>
      <c r="L232" s="14">
        <v>12.058448672642209</v>
      </c>
    </row>
    <row r="233" spans="2:12" x14ac:dyDescent="0.25">
      <c r="B233" s="7" t="s">
        <v>57</v>
      </c>
      <c r="C233" s="15">
        <v>6.1286413054103406</v>
      </c>
      <c r="D233" s="15">
        <v>1.622856106981303</v>
      </c>
      <c r="E233" s="15">
        <v>0.79588994796553547</v>
      </c>
      <c r="F233" s="15">
        <v>5.8474586777146618</v>
      </c>
      <c r="G233" s="15">
        <v>0.31581548463960085</v>
      </c>
      <c r="H233" s="15">
        <v>0.59155803878915636</v>
      </c>
      <c r="I233" s="15">
        <v>1.0141058826067109</v>
      </c>
      <c r="J233" s="15">
        <v>2.2380038247517593</v>
      </c>
      <c r="K233" s="15">
        <v>0.67782282984551989</v>
      </c>
      <c r="L233" s="15">
        <v>0.93548647503297178</v>
      </c>
    </row>
    <row r="234" spans="2:12" x14ac:dyDescent="0.25">
      <c r="B234" s="7" t="s">
        <v>58</v>
      </c>
      <c r="C234" s="15">
        <v>0.65444035873078854</v>
      </c>
      <c r="D234" s="15">
        <v>3.9617690666888539</v>
      </c>
      <c r="E234" s="15">
        <v>20.206493036749034</v>
      </c>
      <c r="F234" s="15">
        <v>0.20499671208279846</v>
      </c>
      <c r="G234" s="15">
        <v>0.48686335808664938</v>
      </c>
      <c r="H234" s="15">
        <v>2.3648255336453454</v>
      </c>
      <c r="I234" s="15">
        <v>0.6817234759464833</v>
      </c>
      <c r="J234" s="15">
        <v>2.8033285750898668E-2</v>
      </c>
      <c r="K234" s="15">
        <v>5.6366907014697185</v>
      </c>
      <c r="L234" s="15">
        <v>4.2678164380954193</v>
      </c>
    </row>
    <row r="235" spans="2:12" x14ac:dyDescent="0.25">
      <c r="B235" s="7" t="s">
        <v>59</v>
      </c>
      <c r="C235" s="15">
        <v>0.15627894698905717</v>
      </c>
      <c r="D235" s="15">
        <v>7.4336446286719857</v>
      </c>
      <c r="E235" s="15">
        <v>0.42453494670814501</v>
      </c>
      <c r="F235" s="15">
        <v>4.973900923282331</v>
      </c>
      <c r="G235" s="15">
        <v>0.38530636215735964</v>
      </c>
      <c r="H235" s="15">
        <v>4.0285564287388684</v>
      </c>
      <c r="I235" s="15">
        <v>19.620199982996677</v>
      </c>
      <c r="J235" s="15">
        <v>0.58813185160138659</v>
      </c>
      <c r="K235" s="15">
        <v>10.86583798712361</v>
      </c>
      <c r="L235" s="15">
        <v>1.6081302632783081</v>
      </c>
    </row>
    <row r="236" spans="2:12" x14ac:dyDescent="0.25">
      <c r="B236" s="7" t="s">
        <v>60</v>
      </c>
      <c r="C236" s="15">
        <v>3.4521617677676675</v>
      </c>
      <c r="D236" s="15">
        <v>1.5451502442365326</v>
      </c>
      <c r="E236" s="15">
        <v>44.407478772094883</v>
      </c>
      <c r="F236" s="15">
        <v>0.87390609476004</v>
      </c>
      <c r="G236" s="15">
        <v>0.5481868171191373</v>
      </c>
      <c r="H236" s="15">
        <v>2.3186706519420004</v>
      </c>
      <c r="I236" s="15">
        <v>4.3451520889960893</v>
      </c>
      <c r="J236" s="15">
        <v>5.4203377666770435E-2</v>
      </c>
      <c r="K236" s="15">
        <v>1.8252458457993255</v>
      </c>
      <c r="L236" s="15">
        <v>4.8322687793468426E-2</v>
      </c>
    </row>
    <row r="237" spans="2:12" x14ac:dyDescent="0.25">
      <c r="B237" s="7" t="s">
        <v>61</v>
      </c>
      <c r="C237" s="15">
        <v>2.5319836774597531</v>
      </c>
      <c r="D237" s="15">
        <v>5.2701731792584159</v>
      </c>
      <c r="E237" s="15">
        <v>0.16925587950776033</v>
      </c>
      <c r="F237" s="15">
        <v>5.7093157964875383</v>
      </c>
      <c r="G237" s="15">
        <v>2.9705141066465086</v>
      </c>
      <c r="H237" s="15">
        <v>6.1316204162377623</v>
      </c>
      <c r="I237" s="15">
        <v>3.6455895695344114</v>
      </c>
      <c r="J237" s="15">
        <v>3.3695441117810905</v>
      </c>
      <c r="K237" s="15">
        <v>0.53583912920545629</v>
      </c>
      <c r="L237" s="15">
        <v>0.95492568428127056</v>
      </c>
    </row>
    <row r="238" spans="2:12" x14ac:dyDescent="0.25">
      <c r="B238" s="7" t="s">
        <v>62</v>
      </c>
      <c r="C238" s="15">
        <v>2.4867326158053924</v>
      </c>
      <c r="D238" s="15">
        <v>0.86596722796654257</v>
      </c>
      <c r="E238" s="15">
        <v>2.9402859792547322</v>
      </c>
      <c r="F238" s="15">
        <v>1.8268131564427161</v>
      </c>
      <c r="G238" s="15">
        <v>6.5959143865846572</v>
      </c>
      <c r="H238" s="15">
        <v>4.5171909804471175</v>
      </c>
      <c r="I238" s="15">
        <v>1.7890326652436359</v>
      </c>
      <c r="J238" s="15">
        <v>1.2962527808261679</v>
      </c>
      <c r="K238" s="15">
        <v>0.96371068460427567</v>
      </c>
      <c r="L238" s="15">
        <v>2.1195783334577927</v>
      </c>
    </row>
    <row r="239" spans="2:12" x14ac:dyDescent="0.25">
      <c r="B239" s="7" t="s">
        <v>63</v>
      </c>
      <c r="C239" s="15">
        <v>0.42872902256999551</v>
      </c>
      <c r="D239" s="15">
        <v>2.3467440654265621</v>
      </c>
      <c r="E239" s="15">
        <v>1.3466229732788186</v>
      </c>
      <c r="F239" s="15">
        <v>0.44670129464400332</v>
      </c>
      <c r="G239" s="15">
        <v>2.2997305893861147E-2</v>
      </c>
      <c r="H239" s="15">
        <v>1.588757957982845</v>
      </c>
      <c r="I239" s="15">
        <v>0.41134157012165856</v>
      </c>
      <c r="J239" s="15">
        <v>0.4235349501140796</v>
      </c>
      <c r="K239" s="15">
        <v>0.35769214321718962</v>
      </c>
      <c r="L239" s="15">
        <v>0.36712573261961845</v>
      </c>
    </row>
    <row r="240" spans="2:12" x14ac:dyDescent="0.25">
      <c r="B240" s="7" t="s">
        <v>64</v>
      </c>
      <c r="C240" s="15">
        <v>7.1362154805309599</v>
      </c>
      <c r="D240" s="15">
        <v>8.172298128680838</v>
      </c>
      <c r="E240" s="15">
        <v>0.3293530203554762</v>
      </c>
      <c r="F240" s="15">
        <v>1.9485035178019439</v>
      </c>
      <c r="G240" s="15">
        <v>5.3412101076887132E-2</v>
      </c>
      <c r="H240" s="15">
        <v>2.1284134997536168</v>
      </c>
      <c r="I240" s="15">
        <v>1.2354993407325774E-2</v>
      </c>
      <c r="J240" s="15">
        <v>3.295189088465527</v>
      </c>
      <c r="K240" s="15">
        <v>0.6641880882898813</v>
      </c>
      <c r="L240" s="15">
        <v>0.81983986549534937</v>
      </c>
    </row>
    <row r="241" spans="2:12" x14ac:dyDescent="0.25">
      <c r="B241" s="7" t="s">
        <v>65</v>
      </c>
      <c r="C241" s="15">
        <v>2.2037712531652809</v>
      </c>
      <c r="D241" s="15">
        <v>3.3666522306706628</v>
      </c>
      <c r="E241" s="15">
        <v>8.5229000539156163E-2</v>
      </c>
      <c r="F241" s="15">
        <v>10.385188157532035</v>
      </c>
      <c r="G241" s="15">
        <v>0.89848780311553</v>
      </c>
      <c r="H241" s="15">
        <v>11.547749522179123</v>
      </c>
      <c r="I241" s="15">
        <v>0.1034017537667091</v>
      </c>
      <c r="J241" s="15">
        <v>17.528165851597436</v>
      </c>
      <c r="K241" s="15">
        <v>3.6970920338344744</v>
      </c>
      <c r="L241" s="15">
        <v>0.4330991485366309</v>
      </c>
    </row>
    <row r="242" spans="2:12" x14ac:dyDescent="0.25">
      <c r="B242" s="7" t="s">
        <v>66</v>
      </c>
      <c r="C242" s="15">
        <v>3.2845296055155644</v>
      </c>
      <c r="D242" s="15">
        <v>5.05754853127513E-2</v>
      </c>
      <c r="E242" s="15">
        <v>0.83947162737782932</v>
      </c>
      <c r="F242" s="15">
        <v>0.85670449897891454</v>
      </c>
      <c r="G242" s="15">
        <v>3.7970958039041403</v>
      </c>
      <c r="H242" s="15">
        <v>6.6775177971392878</v>
      </c>
      <c r="I242" s="15">
        <v>1.9566800276558898</v>
      </c>
      <c r="J242" s="15">
        <v>6.3609305890275332</v>
      </c>
      <c r="K242" s="15">
        <v>3.8435915388752996E-2</v>
      </c>
      <c r="L242" s="15">
        <v>3.8050896703183783</v>
      </c>
    </row>
    <row r="243" spans="2:12" x14ac:dyDescent="0.25">
      <c r="B243" s="7" t="s">
        <v>67</v>
      </c>
      <c r="C243" s="15">
        <v>5.1308645584687467</v>
      </c>
      <c r="D243" s="15">
        <v>6.4453496119469572E-2</v>
      </c>
      <c r="E243" s="15">
        <v>1.6267515517242641E-2</v>
      </c>
      <c r="F243" s="15">
        <v>2.6895595929691942</v>
      </c>
      <c r="G243" s="15">
        <v>0.97080130624443628</v>
      </c>
      <c r="H243" s="15">
        <v>1.4731086152833588</v>
      </c>
      <c r="I243" s="15">
        <v>1.9017028943432315</v>
      </c>
      <c r="J243" s="15">
        <v>2.4722236135354327</v>
      </c>
      <c r="K243" s="15">
        <v>9.1811553206420482E-2</v>
      </c>
      <c r="L243" s="15">
        <v>3.9023957546144299</v>
      </c>
    </row>
    <row r="244" spans="2:12" x14ac:dyDescent="0.25">
      <c r="B244" s="7" t="s">
        <v>68</v>
      </c>
      <c r="C244" s="15">
        <v>0.78949728487918336</v>
      </c>
      <c r="D244" s="15">
        <v>0.73188527494504263</v>
      </c>
      <c r="E244" s="15">
        <v>0.61814982634140403</v>
      </c>
      <c r="F244" s="15">
        <v>7.0936741816496323</v>
      </c>
      <c r="G244" s="15">
        <v>3.3713932116257048E-2</v>
      </c>
      <c r="H244" s="15">
        <v>8.6186892492662057</v>
      </c>
      <c r="I244" s="15">
        <v>23.681284340030235</v>
      </c>
      <c r="J244" s="15">
        <v>10.395603846620199</v>
      </c>
      <c r="K244" s="15">
        <v>4.0943965306464598</v>
      </c>
      <c r="L244" s="15">
        <v>6.890053193897613E-4</v>
      </c>
    </row>
    <row r="245" spans="2:12" x14ac:dyDescent="0.25">
      <c r="B245" s="7" t="s">
        <v>69</v>
      </c>
      <c r="C245" s="15">
        <v>2.3088649433643771</v>
      </c>
      <c r="D245" s="15">
        <v>18.018111204494243</v>
      </c>
      <c r="E245" s="15">
        <v>3.3877836633315415E-2</v>
      </c>
      <c r="F245" s="15">
        <v>0.63916992447089771</v>
      </c>
      <c r="G245" s="15">
        <v>4.7062151939242181E-2</v>
      </c>
      <c r="H245" s="15">
        <v>0.56336981807213515</v>
      </c>
      <c r="I245" s="15">
        <v>1.1585164153988254</v>
      </c>
      <c r="J245" s="15">
        <v>3.5145916027156598</v>
      </c>
      <c r="K245" s="15">
        <v>0.8632660855514076</v>
      </c>
      <c r="L245" s="15">
        <v>1.5892887000116569</v>
      </c>
    </row>
    <row r="246" spans="2:12" x14ac:dyDescent="0.25">
      <c r="B246" s="7" t="s">
        <v>70</v>
      </c>
      <c r="C246" s="15">
        <v>0.21306850672382302</v>
      </c>
      <c r="D246" s="15">
        <v>1.0543888720124011</v>
      </c>
      <c r="E246" s="15">
        <v>3.8854917267715998</v>
      </c>
      <c r="F246" s="15">
        <v>5.7468419141022835</v>
      </c>
      <c r="G246" s="15">
        <v>8.1552086964767252</v>
      </c>
      <c r="H246" s="15">
        <v>3.1039494015819264</v>
      </c>
      <c r="I246" s="15">
        <v>14.308091724647063</v>
      </c>
      <c r="J246" s="15">
        <v>6.01799600810633</v>
      </c>
      <c r="K246" s="15">
        <v>1.7426513062149189</v>
      </c>
      <c r="L246" s="15">
        <v>2.0949080377883882</v>
      </c>
    </row>
    <row r="247" spans="2:12" x14ac:dyDescent="0.25">
      <c r="B247" s="7" t="s">
        <v>71</v>
      </c>
      <c r="C247" s="15">
        <v>5.4751722003196539</v>
      </c>
      <c r="D247" s="15">
        <v>0.39799603202931594</v>
      </c>
      <c r="E247" s="15">
        <v>9.4196201363642444</v>
      </c>
      <c r="F247" s="15">
        <v>1.5099987687107626E-2</v>
      </c>
      <c r="G247" s="15">
        <v>0.2992110053610153</v>
      </c>
      <c r="H247" s="15">
        <v>0.25363211457764845</v>
      </c>
      <c r="I247" s="15">
        <v>6.0472723431238062</v>
      </c>
      <c r="J247" s="15">
        <v>5.8718499866695799</v>
      </c>
      <c r="K247" s="15">
        <v>28.73776796811822</v>
      </c>
      <c r="L247" s="15">
        <v>0.49343882489093127</v>
      </c>
    </row>
    <row r="248" spans="2:12" x14ac:dyDescent="0.25">
      <c r="B248" s="7" t="s">
        <v>72</v>
      </c>
      <c r="C248" s="15">
        <v>0.73435844079402479</v>
      </c>
      <c r="D248" s="15">
        <v>8.4815473132405721</v>
      </c>
      <c r="E248" s="15">
        <v>1.6834261581580596</v>
      </c>
      <c r="F248" s="15">
        <v>1.9400891665128266</v>
      </c>
      <c r="G248" s="15">
        <v>2.8037401392063455</v>
      </c>
      <c r="H248" s="15">
        <v>0.58937121826891892</v>
      </c>
      <c r="I248" s="15">
        <v>3.4506284482027341</v>
      </c>
      <c r="J248" s="15">
        <v>11.433896424617723</v>
      </c>
      <c r="K248" s="15">
        <v>4.6665780652143024E-2</v>
      </c>
      <c r="L248" s="15">
        <v>1.3405331085469279</v>
      </c>
    </row>
    <row r="249" spans="2:12" x14ac:dyDescent="0.25">
      <c r="B249" s="7" t="s">
        <v>73</v>
      </c>
      <c r="C249" s="15">
        <v>3.9258790013894389</v>
      </c>
      <c r="D249" s="15">
        <v>12.28370344345074</v>
      </c>
      <c r="E249" s="15">
        <v>1.2503819212863709</v>
      </c>
      <c r="F249" s="15">
        <v>15.042657311297923</v>
      </c>
      <c r="G249" s="15">
        <v>30.449329689502708</v>
      </c>
      <c r="H249" s="15">
        <v>6.6190158345938119</v>
      </c>
      <c r="I249" s="15">
        <v>0.21210486455735525</v>
      </c>
      <c r="J249" s="15">
        <v>0.39924804985833579</v>
      </c>
      <c r="K249" s="15">
        <v>3.4058239120718583</v>
      </c>
      <c r="L249" s="15">
        <v>1.153282293682113</v>
      </c>
    </row>
    <row r="250" spans="2:12" x14ac:dyDescent="0.25">
      <c r="B250" s="7" t="s">
        <v>74</v>
      </c>
      <c r="C250" s="15">
        <v>18.448270547017479</v>
      </c>
      <c r="D250" s="15">
        <v>9.4947399887155923E-3</v>
      </c>
      <c r="E250" s="15">
        <v>1.3353181055958894</v>
      </c>
      <c r="F250" s="15">
        <v>0.32285038166986796</v>
      </c>
      <c r="G250" s="15">
        <v>2.627457782970732</v>
      </c>
      <c r="H250" s="15">
        <v>0.4017664158562485</v>
      </c>
      <c r="I250" s="15">
        <v>10.260527512325114</v>
      </c>
      <c r="J250" s="15">
        <v>1.5564518302882997</v>
      </c>
      <c r="K250" s="15">
        <v>6.6374502352006486</v>
      </c>
      <c r="L250" s="15">
        <v>4.4622302155392868</v>
      </c>
    </row>
    <row r="251" spans="2:12" x14ac:dyDescent="0.25">
      <c r="B251" s="7" t="s">
        <v>75</v>
      </c>
      <c r="C251" s="15">
        <v>0.37905816172013246</v>
      </c>
      <c r="D251" s="15">
        <v>5.3165727231076874</v>
      </c>
      <c r="E251" s="15">
        <v>7.2315087864614087</v>
      </c>
      <c r="F251" s="15">
        <v>0.87600111765416877</v>
      </c>
      <c r="G251" s="15">
        <v>2.1919970498327848</v>
      </c>
      <c r="H251" s="15">
        <v>1.0564555469521208</v>
      </c>
      <c r="I251" s="15">
        <v>3.6524266290463715E-2</v>
      </c>
      <c r="J251" s="15">
        <v>1.3402255124506612</v>
      </c>
      <c r="K251" s="15">
        <v>1.9661233197129047</v>
      </c>
      <c r="L251" s="15">
        <v>9.7718247709297898</v>
      </c>
    </row>
    <row r="252" spans="2:12" x14ac:dyDescent="0.25">
      <c r="B252" s="7" t="s">
        <v>76</v>
      </c>
      <c r="C252" s="15">
        <v>17.239180568802794</v>
      </c>
      <c r="D252" s="15">
        <v>9.2526535614542054E-4</v>
      </c>
      <c r="E252" s="15">
        <v>9.4554626278293433E-2</v>
      </c>
      <c r="F252" s="15">
        <v>9.6203886273174906</v>
      </c>
      <c r="G252" s="15">
        <v>8.0050610256539851</v>
      </c>
      <c r="H252" s="15">
        <v>8.0006202720390736</v>
      </c>
      <c r="I252" s="15">
        <v>1.3963513601565913</v>
      </c>
      <c r="J252" s="15">
        <v>4.3823059190449909</v>
      </c>
      <c r="K252" s="15">
        <v>0.77152949018508288</v>
      </c>
      <c r="L252" s="15">
        <v>20.03154663502356</v>
      </c>
    </row>
    <row r="253" spans="2:12" x14ac:dyDescent="0.25">
      <c r="B253" s="7" t="s">
        <v>77</v>
      </c>
      <c r="C253" s="15">
        <v>11.430374274065871</v>
      </c>
      <c r="D253" s="15">
        <v>0.45436172070008757</v>
      </c>
      <c r="E253" s="15">
        <v>0.33694185707016455</v>
      </c>
      <c r="F253" s="15">
        <v>4.2422622897474804</v>
      </c>
      <c r="G253" s="15">
        <v>1.0220959554896032E-3</v>
      </c>
      <c r="H253" s="15">
        <v>9.4455037678627729</v>
      </c>
      <c r="I253" s="15">
        <v>1.1956309731209567</v>
      </c>
      <c r="J253" s="15">
        <v>4.2578943159425107</v>
      </c>
      <c r="K253" s="15">
        <v>4.5626542995123751</v>
      </c>
      <c r="L253" s="15">
        <v>7.5337627321212821</v>
      </c>
    </row>
    <row r="254" spans="2:12" x14ac:dyDescent="0.25">
      <c r="B254" s="7" t="s">
        <v>78</v>
      </c>
      <c r="C254" s="15">
        <v>3.9773871683779602</v>
      </c>
      <c r="D254" s="15">
        <v>11.469994759898473</v>
      </c>
      <c r="E254" s="15">
        <v>0.11967906109484039</v>
      </c>
      <c r="F254" s="15">
        <v>4.522863443662211</v>
      </c>
      <c r="G254" s="15">
        <v>4.3956294324379233</v>
      </c>
      <c r="H254" s="15">
        <v>7.5903221945686914</v>
      </c>
      <c r="I254" s="15">
        <v>0.47186470848786316</v>
      </c>
      <c r="J254" s="15">
        <v>2.397147507465279</v>
      </c>
      <c r="K254" s="15">
        <v>1.2051019672030794</v>
      </c>
      <c r="L254" s="15">
        <v>2.6240199965635407</v>
      </c>
    </row>
    <row r="255" spans="2:12" x14ac:dyDescent="0.25">
      <c r="B255" s="7" t="s">
        <v>79</v>
      </c>
      <c r="C255" s="15">
        <v>3.0045199731890158E-2</v>
      </c>
      <c r="D255" s="15">
        <v>0.17437103861456921</v>
      </c>
      <c r="E255" s="15">
        <v>3.4502671584350525E-2</v>
      </c>
      <c r="F255" s="15">
        <v>1.759125871769758</v>
      </c>
      <c r="G255" s="15">
        <v>7.4290097253839171</v>
      </c>
      <c r="H255" s="15">
        <v>2.1608777510200592</v>
      </c>
      <c r="I255" s="15">
        <v>8.3102890202914628E-2</v>
      </c>
      <c r="J255" s="15">
        <v>7.6160261116762982</v>
      </c>
      <c r="K255" s="15">
        <v>2.7652931223381665</v>
      </c>
      <c r="L255" s="15">
        <v>15.270266558826458</v>
      </c>
    </row>
    <row r="256" spans="2:12" ht="15.75" thickBot="1" x14ac:dyDescent="0.3">
      <c r="B256" s="10" t="s">
        <v>80</v>
      </c>
      <c r="C256" s="16">
        <v>1.4246572877058952</v>
      </c>
      <c r="D256" s="16">
        <v>6.5340823786114246</v>
      </c>
      <c r="E256" s="16">
        <v>1.9958497655479794</v>
      </c>
      <c r="F256" s="16">
        <v>6.0461186157236062</v>
      </c>
      <c r="G256" s="16">
        <v>8.5687421602224738</v>
      </c>
      <c r="H256" s="16">
        <v>2.9446310099123902</v>
      </c>
      <c r="I256" s="16">
        <v>1.3502498133246776E-4</v>
      </c>
      <c r="J256" s="16">
        <v>1.8618281104638945</v>
      </c>
      <c r="K256" s="16">
        <v>0.9554994942657894</v>
      </c>
      <c r="L256" s="16">
        <v>2.3139503945909334</v>
      </c>
    </row>
    <row r="259" spans="2:12" x14ac:dyDescent="0.25">
      <c r="B259" t="s">
        <v>141</v>
      </c>
    </row>
    <row r="260" spans="2:12" ht="15.75" thickBot="1" x14ac:dyDescent="0.3"/>
    <row r="261" spans="2:12" x14ac:dyDescent="0.25">
      <c r="B261" s="8"/>
      <c r="C261" s="8" t="s">
        <v>44</v>
      </c>
      <c r="D261" s="8" t="s">
        <v>45</v>
      </c>
      <c r="E261" s="8" t="s">
        <v>46</v>
      </c>
      <c r="F261" s="8" t="s">
        <v>47</v>
      </c>
      <c r="G261" s="8" t="s">
        <v>48</v>
      </c>
      <c r="H261" s="8" t="s">
        <v>49</v>
      </c>
      <c r="I261" s="8" t="s">
        <v>50</v>
      </c>
      <c r="J261" s="8" t="s">
        <v>51</v>
      </c>
      <c r="K261" s="8" t="s">
        <v>52</v>
      </c>
      <c r="L261" s="8" t="s">
        <v>53</v>
      </c>
    </row>
    <row r="262" spans="2:12" x14ac:dyDescent="0.25">
      <c r="B262" s="9" t="s">
        <v>56</v>
      </c>
      <c r="C262" s="14">
        <v>8.3167079841235184E-3</v>
      </c>
      <c r="D262" s="14">
        <v>3.0500805466735836E-2</v>
      </c>
      <c r="E262" s="14">
        <v>2.3776518379581661E-2</v>
      </c>
      <c r="F262" s="17">
        <v>0.30471414916868567</v>
      </c>
      <c r="G262" s="14">
        <v>0.24027168997710374</v>
      </c>
      <c r="H262" s="14">
        <v>0.13594785039909751</v>
      </c>
      <c r="I262" s="14">
        <v>3.357740655192986E-2</v>
      </c>
      <c r="J262" s="14">
        <v>1.686698438039972E-2</v>
      </c>
      <c r="K262" s="14">
        <v>0.18263756907538675</v>
      </c>
      <c r="L262" s="14">
        <v>2.3390318616955671E-2</v>
      </c>
    </row>
    <row r="263" spans="2:12" x14ac:dyDescent="0.25">
      <c r="B263" s="7" t="s">
        <v>57</v>
      </c>
      <c r="C263" s="19">
        <v>0.76038328225410945</v>
      </c>
      <c r="D263" s="15">
        <v>5.9183963625580926E-2</v>
      </c>
      <c r="E263" s="15">
        <v>2.1068151018196681E-2</v>
      </c>
      <c r="F263" s="15">
        <v>0.12451378116287994</v>
      </c>
      <c r="G263" s="15">
        <v>4.2500483915839191E-3</v>
      </c>
      <c r="H263" s="15">
        <v>6.7749365612716087E-3</v>
      </c>
      <c r="I263" s="15">
        <v>6.8377219476368194E-3</v>
      </c>
      <c r="J263" s="15">
        <v>1.2918080823532126E-2</v>
      </c>
      <c r="K263" s="15">
        <v>3.262304158834555E-3</v>
      </c>
      <c r="L263" s="15">
        <v>8.0773005637398718E-4</v>
      </c>
    </row>
    <row r="264" spans="2:12" x14ac:dyDescent="0.25">
      <c r="B264" s="7" t="s">
        <v>58</v>
      </c>
      <c r="C264" s="15">
        <v>9.7341668695361816E-2</v>
      </c>
      <c r="D264" s="15">
        <v>0.17321023323604454</v>
      </c>
      <c r="E264" s="19">
        <v>0.64124605384601419</v>
      </c>
      <c r="F264" s="15">
        <v>5.2330816706361791E-3</v>
      </c>
      <c r="G264" s="15">
        <v>7.8546692504236574E-3</v>
      </c>
      <c r="H264" s="15">
        <v>3.2468882035335017E-2</v>
      </c>
      <c r="I264" s="15">
        <v>5.5105727599623648E-3</v>
      </c>
      <c r="J264" s="15">
        <v>1.9398651182425173E-4</v>
      </c>
      <c r="K264" s="15">
        <v>3.2523166243483302E-2</v>
      </c>
      <c r="L264" s="15">
        <v>4.4176857509146449E-3</v>
      </c>
    </row>
    <row r="265" spans="2:12" x14ac:dyDescent="0.25">
      <c r="B265" s="7" t="s">
        <v>59</v>
      </c>
      <c r="C265" s="15">
        <v>2.9906903663430955E-2</v>
      </c>
      <c r="D265" s="19">
        <v>0.41814648252014774</v>
      </c>
      <c r="E265" s="15">
        <v>1.7333627874725272E-2</v>
      </c>
      <c r="F265" s="15">
        <v>0.16336161186703757</v>
      </c>
      <c r="G265" s="15">
        <v>7.9977763370590021E-3</v>
      </c>
      <c r="H265" s="15">
        <v>7.1163933179884023E-2</v>
      </c>
      <c r="I265" s="15">
        <v>0.20404886511685177</v>
      </c>
      <c r="J265" s="15">
        <v>5.2361790979233358E-3</v>
      </c>
      <c r="K265" s="15">
        <v>8.0662950235050407E-2</v>
      </c>
      <c r="L265" s="15">
        <v>2.1416701078899097E-3</v>
      </c>
    </row>
    <row r="266" spans="2:12" x14ac:dyDescent="0.25">
      <c r="B266" s="7" t="s">
        <v>60</v>
      </c>
      <c r="C266" s="15">
        <v>0.24458746234597328</v>
      </c>
      <c r="D266" s="15">
        <v>3.2178770354403821E-2</v>
      </c>
      <c r="E266" s="19">
        <v>0.67128078604375852</v>
      </c>
      <c r="F266" s="15">
        <v>1.0626487240607514E-2</v>
      </c>
      <c r="G266" s="15">
        <v>4.2127311019169991E-3</v>
      </c>
      <c r="H266" s="15">
        <v>1.5164274391087732E-2</v>
      </c>
      <c r="I266" s="15">
        <v>1.6730457357150688E-2</v>
      </c>
      <c r="J266" s="15">
        <v>1.7866448011156285E-4</v>
      </c>
      <c r="K266" s="15">
        <v>5.0165404999755756E-3</v>
      </c>
      <c r="L266" s="15">
        <v>2.3826185014278639E-5</v>
      </c>
    </row>
    <row r="267" spans="2:12" x14ac:dyDescent="0.25">
      <c r="B267" s="7" t="s">
        <v>61</v>
      </c>
      <c r="C267" s="19">
        <v>0.39763714467584771</v>
      </c>
      <c r="D267" s="15">
        <v>0.24328011267309121</v>
      </c>
      <c r="E267" s="15">
        <v>5.6711985969162019E-3</v>
      </c>
      <c r="F267" s="15">
        <v>0.15388348554124895</v>
      </c>
      <c r="G267" s="15">
        <v>5.0599912181462259E-2</v>
      </c>
      <c r="H267" s="15">
        <v>8.8887526884198112E-2</v>
      </c>
      <c r="I267" s="15">
        <v>3.1113838734204247E-2</v>
      </c>
      <c r="J267" s="15">
        <v>2.4618750567007179E-2</v>
      </c>
      <c r="K267" s="15">
        <v>3.2643774625101089E-3</v>
      </c>
      <c r="L267" s="15">
        <v>1.0436526835139728E-3</v>
      </c>
    </row>
    <row r="268" spans="2:12" x14ac:dyDescent="0.25">
      <c r="B268" s="7" t="s">
        <v>62</v>
      </c>
      <c r="C268" s="19">
        <v>0.49495122106390477</v>
      </c>
      <c r="D268" s="15">
        <v>5.0662946353887357E-2</v>
      </c>
      <c r="E268" s="15">
        <v>0.12486132220186724</v>
      </c>
      <c r="F268" s="15">
        <v>6.2403556883946838E-2</v>
      </c>
      <c r="G268" s="15">
        <v>0.14239686186614756</v>
      </c>
      <c r="H268" s="15">
        <v>8.2992964576304395E-2</v>
      </c>
      <c r="I268" s="15">
        <v>1.9351354020853761E-2</v>
      </c>
      <c r="J268" s="15">
        <v>1.200305586796078E-2</v>
      </c>
      <c r="K268" s="15">
        <v>7.4408043436987644E-3</v>
      </c>
      <c r="L268" s="15">
        <v>2.9359128214284796E-3</v>
      </c>
    </row>
    <row r="269" spans="2:12" x14ac:dyDescent="0.25">
      <c r="B269" s="7" t="s">
        <v>63</v>
      </c>
      <c r="C269" s="15">
        <v>0.25366475964841018</v>
      </c>
      <c r="D269" s="19">
        <v>0.40813013082982086</v>
      </c>
      <c r="E269" s="15">
        <v>0.16999193583549288</v>
      </c>
      <c r="F269" s="15">
        <v>4.5360347049419929E-2</v>
      </c>
      <c r="G269" s="15">
        <v>1.4758639146634405E-3</v>
      </c>
      <c r="H269" s="15">
        <v>8.6770981241087564E-2</v>
      </c>
      <c r="I269" s="15">
        <v>1.3226338495063987E-2</v>
      </c>
      <c r="J269" s="15">
        <v>1.1658302622234499E-2</v>
      </c>
      <c r="K269" s="15">
        <v>8.2096861670746066E-3</v>
      </c>
      <c r="L269" s="15">
        <v>1.511654196732102E-3</v>
      </c>
    </row>
    <row r="270" spans="2:12" x14ac:dyDescent="0.25">
      <c r="B270" s="7" t="s">
        <v>64</v>
      </c>
      <c r="C270" s="19">
        <v>0.69077392380533797</v>
      </c>
      <c r="D270" s="15">
        <v>0.23252403893438967</v>
      </c>
      <c r="E270" s="15">
        <v>6.8019694540193704E-3</v>
      </c>
      <c r="F270" s="15">
        <v>3.2370624510000466E-2</v>
      </c>
      <c r="G270" s="15">
        <v>5.607893288094532E-4</v>
      </c>
      <c r="H270" s="15">
        <v>1.9017941229423668E-2</v>
      </c>
      <c r="I270" s="15">
        <v>6.4993552544094266E-5</v>
      </c>
      <c r="J270" s="15">
        <v>1.4839427198697299E-2</v>
      </c>
      <c r="K270" s="15">
        <v>2.4940144403032658E-3</v>
      </c>
      <c r="L270" s="15">
        <v>5.5227754647471606E-4</v>
      </c>
    </row>
    <row r="271" spans="2:12" x14ac:dyDescent="0.25">
      <c r="B271" s="7" t="s">
        <v>65</v>
      </c>
      <c r="C271" s="19">
        <v>0.3093087797979347</v>
      </c>
      <c r="D271" s="15">
        <v>0.1388927790970754</v>
      </c>
      <c r="E271" s="15">
        <v>2.5522204063002131E-3</v>
      </c>
      <c r="F271" s="15">
        <v>0.25016238441974464</v>
      </c>
      <c r="G271" s="15">
        <v>1.3678233683045904E-2</v>
      </c>
      <c r="H271" s="15">
        <v>0.14961068305087433</v>
      </c>
      <c r="I271" s="15">
        <v>7.8870286291930227E-4</v>
      </c>
      <c r="J271" s="15">
        <v>0.1144540130949955</v>
      </c>
      <c r="K271" s="15">
        <v>2.0129171374697115E-2</v>
      </c>
      <c r="L271" s="15">
        <v>4.2303221241290936E-4</v>
      </c>
    </row>
    <row r="272" spans="2:12" x14ac:dyDescent="0.25">
      <c r="B272" s="7" t="s">
        <v>66</v>
      </c>
      <c r="C272" s="19">
        <v>0.64605034834968644</v>
      </c>
      <c r="D272" s="15">
        <v>2.924077775541808E-3</v>
      </c>
      <c r="E272" s="15">
        <v>3.5229319446880999E-2</v>
      </c>
      <c r="F272" s="15">
        <v>2.8920522569863542E-2</v>
      </c>
      <c r="G272" s="15">
        <v>8.1009665353648577E-2</v>
      </c>
      <c r="H272" s="15">
        <v>0.12124051008214216</v>
      </c>
      <c r="I272" s="15">
        <v>2.0915717854982519E-2</v>
      </c>
      <c r="J272" s="15">
        <v>5.8207997367329817E-2</v>
      </c>
      <c r="K272" s="15">
        <v>2.9327180647072305E-4</v>
      </c>
      <c r="L272" s="15">
        <v>5.2085693934534379E-3</v>
      </c>
    </row>
    <row r="273" spans="2:12" x14ac:dyDescent="0.25">
      <c r="B273" s="7" t="s">
        <v>67</v>
      </c>
      <c r="C273" s="19">
        <v>0.8404035701550493</v>
      </c>
      <c r="D273" s="15">
        <v>3.103126603182163E-3</v>
      </c>
      <c r="E273" s="15">
        <v>5.684910278714628E-4</v>
      </c>
      <c r="F273" s="15">
        <v>7.5606722797541881E-2</v>
      </c>
      <c r="G273" s="15">
        <v>1.724724724560996E-2</v>
      </c>
      <c r="H273" s="15">
        <v>2.2272636233222294E-2</v>
      </c>
      <c r="I273" s="15">
        <v>1.6927771344137189E-2</v>
      </c>
      <c r="J273" s="15">
        <v>1.8838829058937821E-2</v>
      </c>
      <c r="K273" s="15">
        <v>5.8335721568097791E-4</v>
      </c>
      <c r="L273" s="15">
        <v>4.4482483187670138E-3</v>
      </c>
    </row>
    <row r="274" spans="2:12" x14ac:dyDescent="0.25">
      <c r="B274" s="7" t="s">
        <v>68</v>
      </c>
      <c r="C274" s="15">
        <v>0.15533247754097421</v>
      </c>
      <c r="D274" s="15">
        <v>4.2326300883788338E-2</v>
      </c>
      <c r="E274" s="15">
        <v>2.5948390625021332E-2</v>
      </c>
      <c r="F274" s="15">
        <v>0.23953267790409227</v>
      </c>
      <c r="G274" s="15">
        <v>7.1947073855998394E-4</v>
      </c>
      <c r="H274" s="15">
        <v>0.15652811932588914</v>
      </c>
      <c r="I274" s="19">
        <v>0.25320755480129831</v>
      </c>
      <c r="J274" s="15">
        <v>9.5154682964431386E-2</v>
      </c>
      <c r="K274" s="15">
        <v>3.1249381818755854E-2</v>
      </c>
      <c r="L274" s="15">
        <v>9.4339718924014518E-7</v>
      </c>
    </row>
    <row r="275" spans="2:12" x14ac:dyDescent="0.25">
      <c r="B275" s="7" t="s">
        <v>69</v>
      </c>
      <c r="C275" s="15">
        <v>0.28681113399804642</v>
      </c>
      <c r="D275" s="19">
        <v>0.65790383321883306</v>
      </c>
      <c r="E275" s="15">
        <v>8.9787978406812876E-4</v>
      </c>
      <c r="F275" s="15">
        <v>1.3626857444903828E-2</v>
      </c>
      <c r="G275" s="15">
        <v>6.3410526269858439E-4</v>
      </c>
      <c r="H275" s="15">
        <v>6.4599710215567721E-3</v>
      </c>
      <c r="I275" s="15">
        <v>7.8209488800227382E-3</v>
      </c>
      <c r="J275" s="15">
        <v>2.0311460893600197E-2</v>
      </c>
      <c r="K275" s="15">
        <v>4.159892022179347E-3</v>
      </c>
      <c r="L275" s="15">
        <v>1.3739174740909782E-3</v>
      </c>
    </row>
    <row r="276" spans="2:12" x14ac:dyDescent="0.25">
      <c r="B276" s="7" t="s">
        <v>70</v>
      </c>
      <c r="C276" s="15">
        <v>4.5830056369075209E-2</v>
      </c>
      <c r="D276" s="15">
        <v>6.6663424538975294E-2</v>
      </c>
      <c r="E276" s="15">
        <v>0.17831265433914142</v>
      </c>
      <c r="F276" s="19">
        <v>0.21214963263648648</v>
      </c>
      <c r="G276" s="15">
        <v>0.19026473810383288</v>
      </c>
      <c r="H276" s="15">
        <v>6.162902240991943E-2</v>
      </c>
      <c r="I276" s="15">
        <v>0.16725250201191039</v>
      </c>
      <c r="J276" s="15">
        <v>6.0221537831177861E-2</v>
      </c>
      <c r="K276" s="15">
        <v>1.4540573192494006E-2</v>
      </c>
      <c r="L276" s="15">
        <v>3.1358585669871404E-3</v>
      </c>
    </row>
    <row r="277" spans="2:12" x14ac:dyDescent="0.25">
      <c r="B277" s="7" t="s">
        <v>71</v>
      </c>
      <c r="C277" s="19">
        <v>0.58368284181412844</v>
      </c>
      <c r="D277" s="15">
        <v>1.2471352743677066E-2</v>
      </c>
      <c r="E277" s="15">
        <v>0.21424839665289575</v>
      </c>
      <c r="F277" s="15">
        <v>2.7627248966614741E-4</v>
      </c>
      <c r="G277" s="15">
        <v>3.4597825702155803E-3</v>
      </c>
      <c r="H277" s="15">
        <v>2.4958754140896018E-3</v>
      </c>
      <c r="I277" s="15">
        <v>3.5034703813104272E-2</v>
      </c>
      <c r="J277" s="15">
        <v>2.9122115015984492E-2</v>
      </c>
      <c r="K277" s="15">
        <v>0.11884258215522421</v>
      </c>
      <c r="L277" s="15">
        <v>3.6607733101457385E-4</v>
      </c>
    </row>
    <row r="278" spans="2:12" x14ac:dyDescent="0.25">
      <c r="B278" s="7" t="s">
        <v>72</v>
      </c>
      <c r="C278" s="15">
        <v>0.14661766867670153</v>
      </c>
      <c r="D278" s="19">
        <v>0.49774738209499081</v>
      </c>
      <c r="E278" s="15">
        <v>7.1709606095536879E-2</v>
      </c>
      <c r="F278" s="15">
        <v>6.6478592114883397E-2</v>
      </c>
      <c r="G278" s="15">
        <v>6.0716688466505846E-2</v>
      </c>
      <c r="H278" s="15">
        <v>1.0861921466887147E-2</v>
      </c>
      <c r="I278" s="15">
        <v>3.7440030642144448E-2</v>
      </c>
      <c r="J278" s="15">
        <v>0.10620410156146216</v>
      </c>
      <c r="K278" s="15">
        <v>3.6142372312360558E-4</v>
      </c>
      <c r="L278" s="15">
        <v>1.8625851577641589E-3</v>
      </c>
    </row>
    <row r="279" spans="2:12" x14ac:dyDescent="0.25">
      <c r="B279" s="7" t="s">
        <v>73</v>
      </c>
      <c r="C279" s="19">
        <v>0.27133138760646153</v>
      </c>
      <c r="D279" s="15">
        <v>0.24954457077955211</v>
      </c>
      <c r="E279" s="15">
        <v>1.8437874668710053E-2</v>
      </c>
      <c r="F279" s="15">
        <v>0.17843070514700857</v>
      </c>
      <c r="G279" s="15">
        <v>0.22826165471361318</v>
      </c>
      <c r="H279" s="15">
        <v>4.2227567244011187E-2</v>
      </c>
      <c r="I279" s="15">
        <v>7.9666095608269276E-4</v>
      </c>
      <c r="J279" s="15">
        <v>1.2837331203003548E-3</v>
      </c>
      <c r="K279" s="15">
        <v>9.1311445396399342E-3</v>
      </c>
      <c r="L279" s="15">
        <v>5.5470122462032288E-4</v>
      </c>
    </row>
    <row r="280" spans="2:12" x14ac:dyDescent="0.25">
      <c r="B280" s="7" t="s">
        <v>74</v>
      </c>
      <c r="C280" s="19">
        <v>0.92094020777961649</v>
      </c>
      <c r="D280" s="15">
        <v>1.3932034091822471E-4</v>
      </c>
      <c r="E280" s="15">
        <v>1.422216000102848E-2</v>
      </c>
      <c r="F280" s="15">
        <v>2.7660433606518657E-3</v>
      </c>
      <c r="G280" s="15">
        <v>1.4226681903660426E-2</v>
      </c>
      <c r="H280" s="15">
        <v>1.851351672038225E-3</v>
      </c>
      <c r="I280" s="15">
        <v>2.7835898429864465E-2</v>
      </c>
      <c r="J280" s="15">
        <v>3.6147667344665867E-3</v>
      </c>
      <c r="K280" s="15">
        <v>1.2853368384874742E-2</v>
      </c>
      <c r="L280" s="15">
        <v>1.5502013928805061E-3</v>
      </c>
    </row>
    <row r="281" spans="2:12" x14ac:dyDescent="0.25">
      <c r="B281" s="7" t="s">
        <v>75</v>
      </c>
      <c r="C281" s="15">
        <v>9.0707270860865136E-2</v>
      </c>
      <c r="D281" s="19">
        <v>0.37395873663442114</v>
      </c>
      <c r="E281" s="15">
        <v>0.36920724407793953</v>
      </c>
      <c r="F281" s="15">
        <v>3.5976823267926894E-2</v>
      </c>
      <c r="G281" s="15">
        <v>5.6894241593139022E-2</v>
      </c>
      <c r="H281" s="15">
        <v>2.3336030968801366E-2</v>
      </c>
      <c r="I281" s="15">
        <v>4.7498241050967057E-4</v>
      </c>
      <c r="J281" s="15">
        <v>1.4920485197386684E-2</v>
      </c>
      <c r="K281" s="15">
        <v>1.8251010039179404E-2</v>
      </c>
      <c r="L281" s="15">
        <v>1.6273174949831264E-2</v>
      </c>
    </row>
    <row r="282" spans="2:12" x14ac:dyDescent="0.25">
      <c r="B282" s="7" t="s">
        <v>76</v>
      </c>
      <c r="C282" s="19">
        <v>0.822220208108007</v>
      </c>
      <c r="D282" s="15">
        <v>1.2971598752294043E-5</v>
      </c>
      <c r="E282" s="15">
        <v>9.6218671740839286E-4</v>
      </c>
      <c r="F282" s="15">
        <v>7.8749181456519449E-2</v>
      </c>
      <c r="G282" s="15">
        <v>4.1412197248688637E-2</v>
      </c>
      <c r="H282" s="15">
        <v>3.5223678018417234E-2</v>
      </c>
      <c r="I282" s="15">
        <v>3.6193119660420051E-3</v>
      </c>
      <c r="J282" s="15">
        <v>9.7239571461652415E-3</v>
      </c>
      <c r="K282" s="15">
        <v>1.4274600415600965E-3</v>
      </c>
      <c r="L282" s="15">
        <v>6.6488476984395903E-3</v>
      </c>
    </row>
    <row r="283" spans="2:12" x14ac:dyDescent="0.25">
      <c r="B283" s="7" t="s">
        <v>77</v>
      </c>
      <c r="C283" s="19">
        <v>0.83260825608415867</v>
      </c>
      <c r="D283" s="15">
        <v>9.7283161173943797E-3</v>
      </c>
      <c r="E283" s="15">
        <v>5.2364899477744791E-3</v>
      </c>
      <c r="F283" s="15">
        <v>5.3034647013695368E-2</v>
      </c>
      <c r="G283" s="15">
        <v>8.0753997620281202E-6</v>
      </c>
      <c r="H283" s="15">
        <v>6.3510408185560543E-2</v>
      </c>
      <c r="I283" s="15">
        <v>4.7330075516316353E-3</v>
      </c>
      <c r="J283" s="15">
        <v>1.4429256598798989E-2</v>
      </c>
      <c r="K283" s="15">
        <v>1.2892517453495674E-2</v>
      </c>
      <c r="L283" s="15">
        <v>3.8190256477281586E-3</v>
      </c>
    </row>
    <row r="284" spans="2:12" x14ac:dyDescent="0.25">
      <c r="B284" s="7" t="s">
        <v>78</v>
      </c>
      <c r="C284" s="19">
        <v>0.41734451742114836</v>
      </c>
      <c r="D284" s="15">
        <v>0.35376571456705391</v>
      </c>
      <c r="E284" s="15">
        <v>2.6792921078245429E-3</v>
      </c>
      <c r="F284" s="15">
        <v>8.1450212946271194E-2</v>
      </c>
      <c r="G284" s="15">
        <v>5.0027640006257E-2</v>
      </c>
      <c r="H284" s="15">
        <v>7.3518488910974067E-2</v>
      </c>
      <c r="I284" s="15">
        <v>2.6907547757077225E-3</v>
      </c>
      <c r="J284" s="15">
        <v>1.170200879811713E-2</v>
      </c>
      <c r="K284" s="15">
        <v>4.9052431633872544E-3</v>
      </c>
      <c r="L284" s="15">
        <v>1.9161273032587359E-3</v>
      </c>
    </row>
    <row r="285" spans="2:12" x14ac:dyDescent="0.25">
      <c r="B285" s="7" t="s">
        <v>79</v>
      </c>
      <c r="C285" s="15">
        <v>1.5265259761658987E-2</v>
      </c>
      <c r="D285" s="15">
        <v>2.6041088571956909E-2</v>
      </c>
      <c r="E285" s="15">
        <v>3.7401315255498027E-3</v>
      </c>
      <c r="F285" s="15">
        <v>0.1533938414302132</v>
      </c>
      <c r="G285" s="19">
        <v>0.40940404510444078</v>
      </c>
      <c r="H285" s="15">
        <v>0.10134418111452764</v>
      </c>
      <c r="I285" s="15">
        <v>2.2945895432588859E-3</v>
      </c>
      <c r="J285" s="15">
        <v>0.1800223160759048</v>
      </c>
      <c r="K285" s="15">
        <v>5.450171625504991E-2</v>
      </c>
      <c r="L285" s="15">
        <v>5.3992830617439064E-2</v>
      </c>
    </row>
    <row r="286" spans="2:12" ht="15.75" thickBot="1" x14ac:dyDescent="0.3">
      <c r="B286" s="10" t="s">
        <v>80</v>
      </c>
      <c r="C286" s="16">
        <v>0.23165956097497362</v>
      </c>
      <c r="D286" s="21">
        <v>0.31230584137842005</v>
      </c>
      <c r="E286" s="16">
        <v>6.9242496762507086E-2</v>
      </c>
      <c r="F286" s="16">
        <v>0.16873236443720116</v>
      </c>
      <c r="G286" s="16">
        <v>0.15112941413140599</v>
      </c>
      <c r="H286" s="16">
        <v>4.4198773982280247E-2</v>
      </c>
      <c r="I286" s="16">
        <v>1.1932013314646627E-6</v>
      </c>
      <c r="J286" s="16">
        <v>1.4084720236810863E-2</v>
      </c>
      <c r="K286" s="16">
        <v>6.0271248510192837E-3</v>
      </c>
      <c r="L286" s="16">
        <v>2.618510044050264E-3</v>
      </c>
    </row>
    <row r="287" spans="2:12" x14ac:dyDescent="0.25">
      <c r="B287" s="24" t="s">
        <v>142</v>
      </c>
    </row>
    <row r="290" spans="2:12" x14ac:dyDescent="0.25">
      <c r="B290" s="23" t="s">
        <v>143</v>
      </c>
    </row>
    <row r="292" spans="2:12" x14ac:dyDescent="0.25">
      <c r="B292" t="s">
        <v>144</v>
      </c>
    </row>
    <row r="293" spans="2:12" ht="15.75" thickBot="1" x14ac:dyDescent="0.3"/>
    <row r="294" spans="2:12" x14ac:dyDescent="0.25">
      <c r="B294" s="8"/>
      <c r="C294" s="8" t="s">
        <v>81</v>
      </c>
      <c r="D294" s="8" t="s">
        <v>82</v>
      </c>
    </row>
    <row r="295" spans="2:12" x14ac:dyDescent="0.25">
      <c r="B295" s="9" t="s">
        <v>81</v>
      </c>
      <c r="C295" s="14">
        <v>0.87822079548612408</v>
      </c>
      <c r="D295" s="14">
        <v>0.47825540705330166</v>
      </c>
    </row>
    <row r="296" spans="2:12" ht="15.75" thickBot="1" x14ac:dyDescent="0.3">
      <c r="B296" s="10" t="s">
        <v>82</v>
      </c>
      <c r="C296" s="16">
        <v>-0.47825540705330172</v>
      </c>
      <c r="D296" s="16">
        <v>0.87822079548612419</v>
      </c>
    </row>
    <row r="299" spans="2:12" x14ac:dyDescent="0.25">
      <c r="B299" t="s">
        <v>145</v>
      </c>
    </row>
    <row r="300" spans="2:12" ht="15.75" thickBot="1" x14ac:dyDescent="0.3"/>
    <row r="301" spans="2:12" x14ac:dyDescent="0.25">
      <c r="B301" s="8"/>
      <c r="C301" s="8" t="s">
        <v>81</v>
      </c>
      <c r="D301" s="8" t="s">
        <v>82</v>
      </c>
      <c r="E301" s="8" t="s">
        <v>46</v>
      </c>
      <c r="F301" s="8" t="s">
        <v>47</v>
      </c>
      <c r="G301" s="8" t="s">
        <v>48</v>
      </c>
      <c r="H301" s="8" t="s">
        <v>49</v>
      </c>
      <c r="I301" s="8" t="s">
        <v>50</v>
      </c>
      <c r="J301" s="8" t="s">
        <v>51</v>
      </c>
      <c r="K301" s="8" t="s">
        <v>52</v>
      </c>
      <c r="L301" s="8" t="s">
        <v>53</v>
      </c>
    </row>
    <row r="302" spans="2:12" x14ac:dyDescent="0.25">
      <c r="B302" s="9" t="s">
        <v>131</v>
      </c>
      <c r="C302" s="14">
        <v>41.38077014417361</v>
      </c>
      <c r="D302" s="14">
        <v>22.476015272298692</v>
      </c>
      <c r="E302" s="14">
        <v>10.529279279842557</v>
      </c>
      <c r="F302" s="14">
        <v>8.4698457710869057</v>
      </c>
      <c r="G302" s="14">
        <v>5.3528576849814753</v>
      </c>
      <c r="H302" s="14">
        <v>4.5554691981171507</v>
      </c>
      <c r="I302" s="14">
        <v>2.6819666706522525</v>
      </c>
      <c r="J302" s="14">
        <v>2.2959499419985208</v>
      </c>
      <c r="K302" s="14">
        <v>1.9144035875697851</v>
      </c>
      <c r="L302" s="14">
        <v>0.34344244927910367</v>
      </c>
    </row>
    <row r="303" spans="2:12" ht="15.75" thickBot="1" x14ac:dyDescent="0.3">
      <c r="B303" s="10" t="s">
        <v>132</v>
      </c>
      <c r="C303" s="16">
        <v>41.38077014417361</v>
      </c>
      <c r="D303" s="16">
        <v>63.856785416472306</v>
      </c>
      <c r="E303" s="16">
        <v>74.386064696314861</v>
      </c>
      <c r="F303" s="16">
        <v>82.85591046740177</v>
      </c>
      <c r="G303" s="16">
        <v>88.208768152383243</v>
      </c>
      <c r="H303" s="16">
        <v>92.764237350500395</v>
      </c>
      <c r="I303" s="16">
        <v>95.446204021152653</v>
      </c>
      <c r="J303" s="16">
        <v>97.742153963151168</v>
      </c>
      <c r="K303" s="16">
        <v>99.656557550720947</v>
      </c>
      <c r="L303" s="16">
        <v>100.00000000000006</v>
      </c>
    </row>
    <row r="306" spans="2:4" x14ac:dyDescent="0.25">
      <c r="B306" t="s">
        <v>146</v>
      </c>
    </row>
    <row r="307" spans="2:4" ht="15.75" thickBot="1" x14ac:dyDescent="0.3"/>
    <row r="308" spans="2:4" x14ac:dyDescent="0.25">
      <c r="B308" s="8"/>
      <c r="C308" s="8" t="s">
        <v>81</v>
      </c>
      <c r="D308" s="8" t="s">
        <v>82</v>
      </c>
    </row>
    <row r="309" spans="2:4" x14ac:dyDescent="0.25">
      <c r="B309" s="9" t="s">
        <v>1</v>
      </c>
      <c r="C309" s="14">
        <v>-8.3735684498467369E-2</v>
      </c>
      <c r="D309" s="14">
        <v>0.1280601349805604</v>
      </c>
    </row>
    <row r="310" spans="2:4" x14ac:dyDescent="0.25">
      <c r="B310" s="7" t="s">
        <v>2</v>
      </c>
      <c r="C310" s="15">
        <v>0.89802194169185956</v>
      </c>
      <c r="D310" s="15">
        <v>0.25847265690132731</v>
      </c>
    </row>
    <row r="311" spans="2:4" x14ac:dyDescent="0.25">
      <c r="B311" s="7" t="s">
        <v>3</v>
      </c>
      <c r="C311" s="15">
        <v>0.70760363791616054</v>
      </c>
      <c r="D311" s="15">
        <v>0.25097551507983551</v>
      </c>
    </row>
    <row r="312" spans="2:4" x14ac:dyDescent="0.25">
      <c r="B312" s="7" t="s">
        <v>4</v>
      </c>
      <c r="C312" s="15">
        <v>0.79503067086825774</v>
      </c>
      <c r="D312" s="15">
        <v>0.14232375599863237</v>
      </c>
    </row>
    <row r="313" spans="2:4" x14ac:dyDescent="0.25">
      <c r="B313" s="7" t="s">
        <v>5</v>
      </c>
      <c r="C313" s="15">
        <v>0.70092353645704186</v>
      </c>
      <c r="D313" s="15">
        <v>0.44470368283036582</v>
      </c>
    </row>
    <row r="314" spans="2:4" x14ac:dyDescent="0.25">
      <c r="B314" s="7" t="s">
        <v>6</v>
      </c>
      <c r="C314" s="15">
        <v>0.29694880527224904</v>
      </c>
      <c r="D314" s="15">
        <v>0.57748472541263884</v>
      </c>
    </row>
    <row r="315" spans="2:4" x14ac:dyDescent="0.25">
      <c r="B315" s="7" t="s">
        <v>7</v>
      </c>
      <c r="C315" s="15">
        <v>0.75539150058695315</v>
      </c>
      <c r="D315" s="15">
        <v>0.50800891399499915</v>
      </c>
    </row>
    <row r="316" spans="2:4" x14ac:dyDescent="0.25">
      <c r="B316" s="7" t="s">
        <v>8</v>
      </c>
      <c r="C316" s="15">
        <v>0.88073889387406534</v>
      </c>
      <c r="D316" s="15">
        <v>-0.24414222491339332</v>
      </c>
    </row>
    <row r="317" spans="2:4" x14ac:dyDescent="0.25">
      <c r="B317" s="7" t="s">
        <v>10</v>
      </c>
      <c r="C317" s="15">
        <v>-0.50754287511066554</v>
      </c>
      <c r="D317" s="15">
        <v>-0.73997950249021371</v>
      </c>
    </row>
    <row r="318" spans="2:4" ht="15.75" thickBot="1" x14ac:dyDescent="0.3">
      <c r="B318" s="10" t="s">
        <v>9</v>
      </c>
      <c r="C318" s="16">
        <v>-9.1955317716354359E-2</v>
      </c>
      <c r="D318" s="16">
        <v>0.82743648312383822</v>
      </c>
    </row>
    <row r="321" spans="2:4" x14ac:dyDescent="0.25">
      <c r="B321" t="s">
        <v>147</v>
      </c>
    </row>
    <row r="322" spans="2:4" ht="15.75" thickBot="1" x14ac:dyDescent="0.3"/>
    <row r="323" spans="2:4" x14ac:dyDescent="0.25">
      <c r="B323" s="8"/>
      <c r="C323" s="8" t="s">
        <v>81</v>
      </c>
      <c r="D323" s="8" t="s">
        <v>82</v>
      </c>
    </row>
    <row r="324" spans="2:4" x14ac:dyDescent="0.25">
      <c r="B324" s="9" t="s">
        <v>1</v>
      </c>
      <c r="C324" s="14">
        <v>-8.3735684498467369E-2</v>
      </c>
      <c r="D324" s="14">
        <v>0.1280601349805604</v>
      </c>
    </row>
    <row r="325" spans="2:4" x14ac:dyDescent="0.25">
      <c r="B325" s="7" t="s">
        <v>2</v>
      </c>
      <c r="C325" s="15">
        <v>0.89802194169185956</v>
      </c>
      <c r="D325" s="15">
        <v>0.25847265690132731</v>
      </c>
    </row>
    <row r="326" spans="2:4" x14ac:dyDescent="0.25">
      <c r="B326" s="7" t="s">
        <v>3</v>
      </c>
      <c r="C326" s="15">
        <v>0.70760363791616054</v>
      </c>
      <c r="D326" s="15">
        <v>0.25097551507983551</v>
      </c>
    </row>
    <row r="327" spans="2:4" x14ac:dyDescent="0.25">
      <c r="B327" s="7" t="s">
        <v>4</v>
      </c>
      <c r="C327" s="15">
        <v>0.79503067086825774</v>
      </c>
      <c r="D327" s="15">
        <v>0.14232375599863237</v>
      </c>
    </row>
    <row r="328" spans="2:4" x14ac:dyDescent="0.25">
      <c r="B328" s="7" t="s">
        <v>5</v>
      </c>
      <c r="C328" s="15">
        <v>0.70092353645704186</v>
      </c>
      <c r="D328" s="15">
        <v>0.44470368283036582</v>
      </c>
    </row>
    <row r="329" spans="2:4" x14ac:dyDescent="0.25">
      <c r="B329" s="7" t="s">
        <v>6</v>
      </c>
      <c r="C329" s="15">
        <v>0.29694880527224904</v>
      </c>
      <c r="D329" s="15">
        <v>0.57748472541263884</v>
      </c>
    </row>
    <row r="330" spans="2:4" x14ac:dyDescent="0.25">
      <c r="B330" s="7" t="s">
        <v>7</v>
      </c>
      <c r="C330" s="15">
        <v>0.75539150058695315</v>
      </c>
      <c r="D330" s="15">
        <v>0.50800891399499915</v>
      </c>
    </row>
    <row r="331" spans="2:4" x14ac:dyDescent="0.25">
      <c r="B331" s="7" t="s">
        <v>8</v>
      </c>
      <c r="C331" s="15">
        <v>0.88073889387406534</v>
      </c>
      <c r="D331" s="15">
        <v>-0.24414222491339332</v>
      </c>
    </row>
    <row r="332" spans="2:4" x14ac:dyDescent="0.25">
      <c r="B332" s="7" t="s">
        <v>10</v>
      </c>
      <c r="C332" s="15">
        <v>-0.50754287511066554</v>
      </c>
      <c r="D332" s="15">
        <v>-0.73997950249021371</v>
      </c>
    </row>
    <row r="333" spans="2:4" ht="15.75" thickBot="1" x14ac:dyDescent="0.3">
      <c r="B333" s="10" t="s">
        <v>9</v>
      </c>
      <c r="C333" s="16">
        <v>-9.1955317716354359E-2</v>
      </c>
      <c r="D333" s="16">
        <v>0.82743648312383822</v>
      </c>
    </row>
    <row r="352" spans="6:6" x14ac:dyDescent="0.25">
      <c r="F352" t="s">
        <v>54</v>
      </c>
    </row>
    <row r="355" spans="2:4" x14ac:dyDescent="0.25">
      <c r="B355" t="s">
        <v>148</v>
      </c>
    </row>
    <row r="356" spans="2:4" ht="15.75" thickBot="1" x14ac:dyDescent="0.3"/>
    <row r="357" spans="2:4" x14ac:dyDescent="0.25">
      <c r="B357" s="8"/>
      <c r="C357" s="8" t="s">
        <v>81</v>
      </c>
      <c r="D357" s="8" t="s">
        <v>82</v>
      </c>
    </row>
    <row r="358" spans="2:4" x14ac:dyDescent="0.25">
      <c r="B358" s="9" t="s">
        <v>1</v>
      </c>
      <c r="C358" s="14">
        <v>0.16944258973425866</v>
      </c>
      <c r="D358" s="14">
        <v>0.72963992827729252</v>
      </c>
    </row>
    <row r="359" spans="2:4" x14ac:dyDescent="0.25">
      <c r="B359" s="7" t="s">
        <v>2</v>
      </c>
      <c r="C359" s="15">
        <v>19.48836150101388</v>
      </c>
      <c r="D359" s="15">
        <v>2.9724180890716481</v>
      </c>
    </row>
    <row r="360" spans="2:4" x14ac:dyDescent="0.25">
      <c r="B360" s="7" t="s">
        <v>3</v>
      </c>
      <c r="C360" s="15">
        <v>12.099893420245674</v>
      </c>
      <c r="D360" s="15">
        <v>2.8024856010496331</v>
      </c>
    </row>
    <row r="361" spans="2:4" x14ac:dyDescent="0.25">
      <c r="B361" s="7" t="s">
        <v>4</v>
      </c>
      <c r="C361" s="15">
        <v>15.274577186916558</v>
      </c>
      <c r="D361" s="15">
        <v>0.90122965642061481</v>
      </c>
    </row>
    <row r="362" spans="2:4" x14ac:dyDescent="0.25">
      <c r="B362" s="7" t="s">
        <v>5</v>
      </c>
      <c r="C362" s="15">
        <v>11.872514751362598</v>
      </c>
      <c r="D362" s="15">
        <v>8.7987734092095984</v>
      </c>
    </row>
    <row r="363" spans="2:4" x14ac:dyDescent="0.25">
      <c r="B363" s="7" t="s">
        <v>6</v>
      </c>
      <c r="C363" s="15">
        <v>2.1309074878354233</v>
      </c>
      <c r="D363" s="15">
        <v>14.837532545011655</v>
      </c>
    </row>
    <row r="364" spans="2:4" x14ac:dyDescent="0.25">
      <c r="B364" s="7" t="s">
        <v>7</v>
      </c>
      <c r="C364" s="15">
        <v>13.78940791026702</v>
      </c>
      <c r="D364" s="15">
        <v>11.482153467676678</v>
      </c>
    </row>
    <row r="365" spans="2:4" x14ac:dyDescent="0.25">
      <c r="B365" s="7" t="s">
        <v>8</v>
      </c>
      <c r="C365" s="15">
        <v>18.745446169317621</v>
      </c>
      <c r="D365" s="15">
        <v>2.6519569978725102</v>
      </c>
    </row>
    <row r="366" spans="2:4" x14ac:dyDescent="0.25">
      <c r="B366" s="7" t="s">
        <v>10</v>
      </c>
      <c r="C366" s="15">
        <v>6.225108164447021</v>
      </c>
      <c r="D366" s="15">
        <v>24.36239953887798</v>
      </c>
    </row>
    <row r="367" spans="2:4" ht="15.75" thickBot="1" x14ac:dyDescent="0.3">
      <c r="B367" s="10" t="s">
        <v>9</v>
      </c>
      <c r="C367" s="16">
        <v>0.20434081885994679</v>
      </c>
      <c r="D367" s="16">
        <v>30.461410766532389</v>
      </c>
    </row>
    <row r="370" spans="2:4" x14ac:dyDescent="0.25">
      <c r="B370" t="s">
        <v>149</v>
      </c>
    </row>
    <row r="371" spans="2:4" ht="15.75" thickBot="1" x14ac:dyDescent="0.3"/>
    <row r="372" spans="2:4" x14ac:dyDescent="0.25">
      <c r="B372" s="8"/>
      <c r="C372" s="8" t="s">
        <v>81</v>
      </c>
      <c r="D372" s="8" t="s">
        <v>82</v>
      </c>
    </row>
    <row r="373" spans="2:4" x14ac:dyDescent="0.25">
      <c r="B373" s="9" t="s">
        <v>1</v>
      </c>
      <c r="C373" s="14">
        <v>7.0116648584268642E-3</v>
      </c>
      <c r="D373" s="17">
        <v>1.6399398171239338E-2</v>
      </c>
    </row>
    <row r="374" spans="2:4" x14ac:dyDescent="0.25">
      <c r="B374" s="7" t="s">
        <v>2</v>
      </c>
      <c r="C374" s="19">
        <v>0.80644340776001666</v>
      </c>
      <c r="D374" s="15">
        <v>6.6808114365631194E-2</v>
      </c>
    </row>
    <row r="375" spans="2:4" x14ac:dyDescent="0.25">
      <c r="B375" s="7" t="s">
        <v>3</v>
      </c>
      <c r="C375" s="19">
        <v>0.50070290839218423</v>
      </c>
      <c r="D375" s="15">
        <v>6.2988709169588666E-2</v>
      </c>
    </row>
    <row r="376" spans="2:4" x14ac:dyDescent="0.25">
      <c r="B376" s="7" t="s">
        <v>4</v>
      </c>
      <c r="C376" s="19">
        <v>0.63207376762123124</v>
      </c>
      <c r="D376" s="15">
        <v>2.0256051521558221E-2</v>
      </c>
    </row>
    <row r="377" spans="2:4" x14ac:dyDescent="0.25">
      <c r="B377" s="7" t="s">
        <v>5</v>
      </c>
      <c r="C377" s="19">
        <v>0.491293803959446</v>
      </c>
      <c r="D377" s="15">
        <v>0.19776136552289056</v>
      </c>
    </row>
    <row r="378" spans="2:4" x14ac:dyDescent="0.25">
      <c r="B378" s="7" t="s">
        <v>6</v>
      </c>
      <c r="C378" s="15">
        <v>8.8178592952616042E-2</v>
      </c>
      <c r="D378" s="19">
        <v>0.33348860808491071</v>
      </c>
    </row>
    <row r="379" spans="2:4" x14ac:dyDescent="0.25">
      <c r="B379" s="7" t="s">
        <v>7</v>
      </c>
      <c r="C379" s="19">
        <v>0.57061631915900768</v>
      </c>
      <c r="D379" s="15">
        <v>0.25807305669837793</v>
      </c>
    </row>
    <row r="380" spans="2:4" x14ac:dyDescent="0.25">
      <c r="B380" s="7" t="s">
        <v>8</v>
      </c>
      <c r="C380" s="19">
        <v>0.77570099918251223</v>
      </c>
      <c r="D380" s="15">
        <v>5.9605425985661938E-2</v>
      </c>
    </row>
    <row r="381" spans="2:4" x14ac:dyDescent="0.25">
      <c r="B381" s="7" t="s">
        <v>10</v>
      </c>
      <c r="C381" s="15">
        <v>0.25759977007560053</v>
      </c>
      <c r="D381" s="19">
        <v>0.54756966410566399</v>
      </c>
    </row>
    <row r="382" spans="2:4" ht="15.75" thickBot="1" x14ac:dyDescent="0.3">
      <c r="B382" s="10" t="s">
        <v>9</v>
      </c>
      <c r="C382" s="16">
        <v>8.4557804563156862E-3</v>
      </c>
      <c r="D382" s="21">
        <v>0.68465113360434682</v>
      </c>
    </row>
    <row r="383" spans="2:4" x14ac:dyDescent="0.25">
      <c r="B383" s="24" t="s">
        <v>138</v>
      </c>
    </row>
    <row r="386" spans="2:4" x14ac:dyDescent="0.25">
      <c r="B386" t="s">
        <v>150</v>
      </c>
    </row>
    <row r="387" spans="2:4" ht="15.75" thickBot="1" x14ac:dyDescent="0.3"/>
    <row r="388" spans="2:4" x14ac:dyDescent="0.25">
      <c r="B388" s="8"/>
      <c r="C388" s="8" t="s">
        <v>81</v>
      </c>
      <c r="D388" s="8" t="s">
        <v>82</v>
      </c>
    </row>
    <row r="389" spans="2:4" x14ac:dyDescent="0.25">
      <c r="B389" s="9" t="s">
        <v>1</v>
      </c>
      <c r="C389" s="14">
        <v>-5.2469874948036413E-2</v>
      </c>
      <c r="D389" s="14">
        <v>9.1142087329043206E-2</v>
      </c>
    </row>
    <row r="390" spans="2:4" x14ac:dyDescent="0.25">
      <c r="B390" s="7" t="s">
        <v>2</v>
      </c>
      <c r="C390" s="15">
        <v>0.22910325451798463</v>
      </c>
      <c r="D390" s="15">
        <v>-3.4181157754273467E-2</v>
      </c>
    </row>
    <row r="391" spans="2:4" x14ac:dyDescent="0.25">
      <c r="B391" s="7" t="s">
        <v>3</v>
      </c>
      <c r="C391" s="15">
        <v>0.17085191636018429</v>
      </c>
      <c r="D391" s="15">
        <v>4.1355635713140652E-4</v>
      </c>
    </row>
    <row r="392" spans="2:4" x14ac:dyDescent="0.25">
      <c r="B392" s="7" t="s">
        <v>4</v>
      </c>
      <c r="C392" s="15">
        <v>0.22051296366544068</v>
      </c>
      <c r="D392" s="15">
        <v>-8.0264414295168104E-2</v>
      </c>
    </row>
    <row r="393" spans="2:4" x14ac:dyDescent="0.25">
      <c r="B393" s="7" t="s">
        <v>5</v>
      </c>
      <c r="C393" s="15">
        <v>0.12914962631940421</v>
      </c>
      <c r="D393" s="15">
        <v>0.11376127281783649</v>
      </c>
    </row>
    <row r="394" spans="2:4" x14ac:dyDescent="0.25">
      <c r="B394" s="7" t="s">
        <v>6</v>
      </c>
      <c r="C394" s="15">
        <v>-2.4828114786420625E-2</v>
      </c>
      <c r="D394" s="15">
        <v>0.27310058212108757</v>
      </c>
    </row>
    <row r="395" spans="2:4" x14ac:dyDescent="0.25">
      <c r="B395" s="7" t="s">
        <v>7</v>
      </c>
      <c r="C395" s="15">
        <v>0.13330860919826557</v>
      </c>
      <c r="D395" s="15">
        <v>0.13921883554253175</v>
      </c>
    </row>
    <row r="396" spans="2:4" x14ac:dyDescent="0.25">
      <c r="B396" s="7" t="s">
        <v>8</v>
      </c>
      <c r="C396" s="15">
        <v>0.32642957523920574</v>
      </c>
      <c r="D396" s="15">
        <v>-0.32117791918813959</v>
      </c>
    </row>
    <row r="397" spans="2:4" x14ac:dyDescent="0.25">
      <c r="B397" s="7" t="s">
        <v>10</v>
      </c>
      <c r="C397" s="15">
        <v>-8.0705545842596656E-3</v>
      </c>
      <c r="D397" s="15">
        <v>-0.32397559684389449</v>
      </c>
    </row>
    <row r="398" spans="2:4" ht="15.75" thickBot="1" x14ac:dyDescent="0.3">
      <c r="B398" s="10" t="s">
        <v>9</v>
      </c>
      <c r="C398" s="16">
        <v>-0.1980281668803921</v>
      </c>
      <c r="D398" s="16">
        <v>0.4970879355347404</v>
      </c>
    </row>
    <row r="401" spans="2:4" x14ac:dyDescent="0.25">
      <c r="B401" t="s">
        <v>151</v>
      </c>
    </row>
    <row r="402" spans="2:4" ht="15.75" thickBot="1" x14ac:dyDescent="0.3"/>
    <row r="403" spans="2:4" x14ac:dyDescent="0.25">
      <c r="B403" s="8"/>
      <c r="C403" s="8" t="s">
        <v>81</v>
      </c>
      <c r="D403" s="8" t="s">
        <v>82</v>
      </c>
    </row>
    <row r="404" spans="2:4" x14ac:dyDescent="0.25">
      <c r="B404" s="9" t="s">
        <v>56</v>
      </c>
      <c r="C404" s="14">
        <v>-0.22175374213173021</v>
      </c>
      <c r="D404" s="17">
        <v>0.22661658568644333</v>
      </c>
    </row>
    <row r="405" spans="2:4" x14ac:dyDescent="0.25">
      <c r="B405" s="7" t="s">
        <v>57</v>
      </c>
      <c r="C405" s="19">
        <v>-0.78243771862146927</v>
      </c>
      <c r="D405" s="15">
        <v>-1.1513755119752813</v>
      </c>
    </row>
    <row r="406" spans="2:4" x14ac:dyDescent="0.25">
      <c r="B406" s="7" t="s">
        <v>58</v>
      </c>
      <c r="C406" s="15">
        <v>0.12073511894781633</v>
      </c>
      <c r="D406" s="19">
        <v>-1.0674621245775282</v>
      </c>
    </row>
    <row r="407" spans="2:4" x14ac:dyDescent="0.25">
      <c r="B407" s="7" t="s">
        <v>59</v>
      </c>
      <c r="C407" s="15">
        <v>-0.82556447412385003</v>
      </c>
      <c r="D407" s="19">
        <v>1.1026895270110615</v>
      </c>
    </row>
    <row r="408" spans="2:4" x14ac:dyDescent="0.25">
      <c r="B408" s="7" t="s">
        <v>60</v>
      </c>
      <c r="C408" s="19">
        <v>-0.51862138124798707</v>
      </c>
      <c r="D408" s="15">
        <v>-0.99013123671232584</v>
      </c>
    </row>
    <row r="409" spans="2:4" x14ac:dyDescent="0.25">
      <c r="B409" s="7" t="s">
        <v>61</v>
      </c>
      <c r="C409" s="19">
        <v>-1.2476836718171003</v>
      </c>
      <c r="D409" s="15">
        <v>0.62755451497104597</v>
      </c>
    </row>
    <row r="410" spans="2:4" x14ac:dyDescent="0.25">
      <c r="B410" s="7" t="s">
        <v>62</v>
      </c>
      <c r="C410" s="19">
        <v>-0.46992382712906094</v>
      </c>
      <c r="D410" s="15">
        <v>-0.78571404317306226</v>
      </c>
    </row>
    <row r="411" spans="2:4" x14ac:dyDescent="0.25">
      <c r="B411" s="7" t="s">
        <v>63</v>
      </c>
      <c r="C411" s="15">
        <v>7.8803711724203696E-2</v>
      </c>
      <c r="D411" s="19">
        <v>-0.82925161864034391</v>
      </c>
    </row>
    <row r="412" spans="2:4" x14ac:dyDescent="0.25">
      <c r="B412" s="7" t="s">
        <v>64</v>
      </c>
      <c r="C412" s="19">
        <v>-0.48942625746524432</v>
      </c>
      <c r="D412" s="15">
        <v>-1.894093540669658</v>
      </c>
    </row>
    <row r="413" spans="2:4" x14ac:dyDescent="0.25">
      <c r="B413" s="7" t="s">
        <v>65</v>
      </c>
      <c r="C413" s="19">
        <v>-1.0906259849693045</v>
      </c>
      <c r="D413" s="15">
        <v>0.45071147297214764</v>
      </c>
    </row>
    <row r="414" spans="2:4" x14ac:dyDescent="0.25">
      <c r="B414" s="7" t="s">
        <v>66</v>
      </c>
      <c r="C414" s="19">
        <v>-0.84958909940154426</v>
      </c>
      <c r="D414" s="15">
        <v>-0.3346261120790649</v>
      </c>
    </row>
    <row r="415" spans="2:4" x14ac:dyDescent="0.25">
      <c r="B415" s="7" t="s">
        <v>67</v>
      </c>
      <c r="C415" s="19">
        <v>-1.0553560513291975</v>
      </c>
      <c r="D415" s="15">
        <v>-0.43017800800354422</v>
      </c>
    </row>
    <row r="416" spans="2:4" x14ac:dyDescent="0.25">
      <c r="B416" s="7" t="s">
        <v>68</v>
      </c>
      <c r="C416" s="19">
        <v>-0.18559120603640133</v>
      </c>
      <c r="D416" s="15">
        <v>-0.58813395089725207</v>
      </c>
    </row>
    <row r="417" spans="2:14" x14ac:dyDescent="0.25">
      <c r="B417" s="7" t="s">
        <v>69</v>
      </c>
      <c r="C417" s="15">
        <v>-1.6822692341285446</v>
      </c>
      <c r="D417" s="19">
        <v>1.5005713114908039</v>
      </c>
    </row>
    <row r="418" spans="2:14" x14ac:dyDescent="0.25">
      <c r="B418" s="7" t="s">
        <v>70</v>
      </c>
      <c r="C418" s="15">
        <v>-0.44823503085960004</v>
      </c>
      <c r="D418" s="19">
        <v>0.34051387900399949</v>
      </c>
    </row>
    <row r="419" spans="2:14" x14ac:dyDescent="0.25">
      <c r="B419" s="7" t="s">
        <v>71</v>
      </c>
      <c r="C419" s="19">
        <v>0.87661987173041755</v>
      </c>
      <c r="D419" s="15">
        <v>0.83655822186778406</v>
      </c>
    </row>
    <row r="420" spans="2:14" x14ac:dyDescent="0.25">
      <c r="B420" s="7" t="s">
        <v>72</v>
      </c>
      <c r="C420" s="15">
        <v>1.0727083207476293</v>
      </c>
      <c r="D420" s="19">
        <v>-1.0739056276542451</v>
      </c>
    </row>
    <row r="421" spans="2:14" x14ac:dyDescent="0.25">
      <c r="B421" s="7" t="s">
        <v>73</v>
      </c>
      <c r="C421" s="19">
        <v>1.7081434407234306</v>
      </c>
      <c r="D421" s="15">
        <v>-1.0651955675478444</v>
      </c>
    </row>
    <row r="422" spans="2:14" x14ac:dyDescent="0.25">
      <c r="B422" s="7" t="s">
        <v>74</v>
      </c>
      <c r="C422" s="19">
        <v>1.909343660225908</v>
      </c>
      <c r="D422" s="15">
        <v>0.98430082236411665</v>
      </c>
    </row>
    <row r="423" spans="2:14" x14ac:dyDescent="0.25">
      <c r="B423" s="7" t="s">
        <v>75</v>
      </c>
      <c r="C423" s="15">
        <v>0.82172352170059559</v>
      </c>
      <c r="D423" s="19">
        <v>-0.86526191126787222</v>
      </c>
    </row>
    <row r="424" spans="2:14" x14ac:dyDescent="0.25">
      <c r="B424" s="7" t="s">
        <v>76</v>
      </c>
      <c r="C424" s="19">
        <v>1.8304642486132234</v>
      </c>
      <c r="D424" s="15">
        <v>0.97950349314770802</v>
      </c>
    </row>
    <row r="425" spans="2:14" x14ac:dyDescent="0.25">
      <c r="B425" s="7" t="s">
        <v>77</v>
      </c>
      <c r="C425" s="19">
        <v>1.6457684433583868</v>
      </c>
      <c r="D425" s="15">
        <v>0.51247461355388013</v>
      </c>
    </row>
    <row r="426" spans="2:14" ht="15.75" x14ac:dyDescent="0.25">
      <c r="B426" s="7" t="s">
        <v>78</v>
      </c>
      <c r="C426" s="19">
        <v>6.5871997500563315E-2</v>
      </c>
      <c r="D426" s="15">
        <v>1.9640535537541748</v>
      </c>
      <c r="M426" s="45" t="s">
        <v>12</v>
      </c>
      <c r="N426" s="9" t="s">
        <v>56</v>
      </c>
    </row>
    <row r="427" spans="2:14" ht="15.75" x14ac:dyDescent="0.25">
      <c r="B427" s="7" t="s">
        <v>79</v>
      </c>
      <c r="C427" s="15">
        <v>-0.17596779432532131</v>
      </c>
      <c r="D427" s="19">
        <v>0.14191333604315118</v>
      </c>
      <c r="M427" s="45" t="s">
        <v>24</v>
      </c>
      <c r="N427" s="7" t="s">
        <v>57</v>
      </c>
    </row>
    <row r="428" spans="2:14" ht="16.5" thickBot="1" x14ac:dyDescent="0.3">
      <c r="B428" s="10" t="s">
        <v>80</v>
      </c>
      <c r="C428" s="16">
        <v>-8.7136861685837938E-2</v>
      </c>
      <c r="D428" s="21">
        <v>1.4078679213317133</v>
      </c>
      <c r="M428" s="45" t="s">
        <v>13</v>
      </c>
      <c r="N428" s="7" t="s">
        <v>58</v>
      </c>
    </row>
    <row r="429" spans="2:14" ht="15.75" x14ac:dyDescent="0.25">
      <c r="M429" s="45" t="s">
        <v>25</v>
      </c>
      <c r="N429" s="7" t="s">
        <v>59</v>
      </c>
    </row>
    <row r="430" spans="2:14" ht="15.75" x14ac:dyDescent="0.25">
      <c r="M430" s="45" t="s">
        <v>15</v>
      </c>
      <c r="N430" s="7" t="s">
        <v>60</v>
      </c>
    </row>
    <row r="431" spans="2:14" ht="15.75" x14ac:dyDescent="0.25">
      <c r="M431" s="45" t="s">
        <v>26</v>
      </c>
      <c r="N431" s="7" t="s">
        <v>61</v>
      </c>
    </row>
    <row r="432" spans="2:14" ht="15.75" x14ac:dyDescent="0.25">
      <c r="M432" s="45" t="s">
        <v>27</v>
      </c>
      <c r="N432" s="7" t="s">
        <v>62</v>
      </c>
    </row>
    <row r="433" spans="6:14" ht="15.75" x14ac:dyDescent="0.25">
      <c r="M433" s="45" t="s">
        <v>18</v>
      </c>
      <c r="N433" s="7" t="s">
        <v>63</v>
      </c>
    </row>
    <row r="434" spans="6:14" ht="15.75" x14ac:dyDescent="0.25">
      <c r="M434" s="45" t="s">
        <v>19</v>
      </c>
      <c r="N434" s="7" t="s">
        <v>64</v>
      </c>
    </row>
    <row r="435" spans="6:14" ht="15.75" x14ac:dyDescent="0.25">
      <c r="M435" s="45" t="s">
        <v>29</v>
      </c>
      <c r="N435" s="7" t="s">
        <v>65</v>
      </c>
    </row>
    <row r="436" spans="6:14" ht="15.75" x14ac:dyDescent="0.25">
      <c r="M436" s="45" t="s">
        <v>30</v>
      </c>
      <c r="N436" s="7" t="s">
        <v>66</v>
      </c>
    </row>
    <row r="437" spans="6:14" ht="15.75" x14ac:dyDescent="0.25">
      <c r="M437" s="45" t="s">
        <v>31</v>
      </c>
      <c r="N437" s="7" t="s">
        <v>67</v>
      </c>
    </row>
    <row r="438" spans="6:14" ht="15.75" x14ac:dyDescent="0.25">
      <c r="M438" s="45" t="s">
        <v>22</v>
      </c>
      <c r="N438" s="7" t="s">
        <v>68</v>
      </c>
    </row>
    <row r="439" spans="6:14" ht="15.75" x14ac:dyDescent="0.25">
      <c r="M439" s="45" t="s">
        <v>32</v>
      </c>
      <c r="N439" s="7" t="s">
        <v>69</v>
      </c>
    </row>
    <row r="440" spans="6:14" ht="15.75" x14ac:dyDescent="0.25">
      <c r="M440" s="54" t="s">
        <v>14</v>
      </c>
      <c r="N440" s="7" t="s">
        <v>70</v>
      </c>
    </row>
    <row r="441" spans="6:14" ht="15.75" x14ac:dyDescent="0.25">
      <c r="M441" s="54" t="s">
        <v>17</v>
      </c>
      <c r="N441" s="7" t="s">
        <v>71</v>
      </c>
    </row>
    <row r="442" spans="6:14" ht="15.75" x14ac:dyDescent="0.25">
      <c r="M442" s="54" t="s">
        <v>34</v>
      </c>
      <c r="N442" s="7" t="s">
        <v>72</v>
      </c>
    </row>
    <row r="443" spans="6:14" ht="15.75" x14ac:dyDescent="0.25">
      <c r="M443" s="54" t="s">
        <v>35</v>
      </c>
      <c r="N443" s="7" t="s">
        <v>73</v>
      </c>
    </row>
    <row r="444" spans="6:14" ht="15.75" x14ac:dyDescent="0.25">
      <c r="M444" s="54" t="s">
        <v>37</v>
      </c>
      <c r="N444" s="7" t="s">
        <v>74</v>
      </c>
    </row>
    <row r="445" spans="6:14" ht="15.75" x14ac:dyDescent="0.25">
      <c r="M445" s="54" t="s">
        <v>20</v>
      </c>
      <c r="N445" s="7" t="s">
        <v>75</v>
      </c>
    </row>
    <row r="446" spans="6:14" ht="15.75" x14ac:dyDescent="0.25">
      <c r="M446" s="54" t="s">
        <v>38</v>
      </c>
      <c r="N446" s="7" t="s">
        <v>76</v>
      </c>
    </row>
    <row r="447" spans="6:14" ht="15.75" x14ac:dyDescent="0.25">
      <c r="F447" t="s">
        <v>54</v>
      </c>
      <c r="M447" s="55" t="s">
        <v>36</v>
      </c>
      <c r="N447" s="7" t="s">
        <v>77</v>
      </c>
    </row>
    <row r="448" spans="6:14" ht="15.75" x14ac:dyDescent="0.25">
      <c r="M448" s="56" t="s">
        <v>16</v>
      </c>
      <c r="N448" s="7" t="s">
        <v>78</v>
      </c>
    </row>
    <row r="449" spans="13:14" ht="15.75" x14ac:dyDescent="0.25">
      <c r="M449" s="56" t="s">
        <v>28</v>
      </c>
      <c r="N449" s="7" t="s">
        <v>79</v>
      </c>
    </row>
    <row r="450" spans="13:14" ht="16.5" thickBot="1" x14ac:dyDescent="0.3">
      <c r="M450" s="56" t="s">
        <v>21</v>
      </c>
      <c r="N450" s="10" t="s">
        <v>80</v>
      </c>
    </row>
    <row r="466" spans="2:6" x14ac:dyDescent="0.25">
      <c r="F466" t="s">
        <v>54</v>
      </c>
    </row>
    <row r="469" spans="2:6" x14ac:dyDescent="0.25">
      <c r="B469" t="s">
        <v>152</v>
      </c>
    </row>
    <row r="470" spans="2:6" ht="15.75" thickBot="1" x14ac:dyDescent="0.3"/>
    <row r="471" spans="2:6" x14ac:dyDescent="0.25">
      <c r="B471" s="8"/>
      <c r="C471" s="8" t="s">
        <v>81</v>
      </c>
      <c r="D471" s="8" t="s">
        <v>82</v>
      </c>
    </row>
    <row r="472" spans="2:6" x14ac:dyDescent="0.25">
      <c r="B472" s="9" t="s">
        <v>56</v>
      </c>
      <c r="C472" s="14">
        <v>1.1291310034565441E-2</v>
      </c>
      <c r="D472" s="14">
        <v>1.1791954684709798E-2</v>
      </c>
    </row>
    <row r="473" spans="2:6" x14ac:dyDescent="0.25">
      <c r="B473" s="7" t="s">
        <v>57</v>
      </c>
      <c r="C473" s="15">
        <v>0.16403803891678265</v>
      </c>
      <c r="D473" s="15">
        <v>0.35520493358805444</v>
      </c>
    </row>
    <row r="474" spans="2:6" x14ac:dyDescent="0.25">
      <c r="B474" s="7" t="s">
        <v>58</v>
      </c>
      <c r="C474" s="15">
        <v>2.0232683480860634E-3</v>
      </c>
      <c r="D474" s="15">
        <v>0.15815801577769098</v>
      </c>
    </row>
    <row r="475" spans="2:6" x14ac:dyDescent="0.25">
      <c r="B475" s="7" t="s">
        <v>59</v>
      </c>
      <c r="C475" s="15">
        <v>0.12492055067900486</v>
      </c>
      <c r="D475" s="15">
        <v>0.22286321822161997</v>
      </c>
    </row>
    <row r="476" spans="2:6" x14ac:dyDescent="0.25">
      <c r="B476" s="7" t="s">
        <v>60</v>
      </c>
      <c r="C476" s="15">
        <v>1.9429215606119047E-2</v>
      </c>
      <c r="D476" s="15">
        <v>7.0817396486697909E-2</v>
      </c>
    </row>
    <row r="477" spans="2:6" x14ac:dyDescent="0.25">
      <c r="B477" s="7" t="s">
        <v>61</v>
      </c>
      <c r="C477" s="15">
        <v>0.32625041409615818</v>
      </c>
      <c r="D477" s="15">
        <v>8.2536301756093999E-2</v>
      </c>
    </row>
    <row r="478" spans="2:6" x14ac:dyDescent="0.25">
      <c r="B478" s="7" t="s">
        <v>62</v>
      </c>
      <c r="C478" s="15">
        <v>6.0421898253626836E-2</v>
      </c>
      <c r="D478" s="15">
        <v>0.16891509577065425</v>
      </c>
    </row>
    <row r="479" spans="2:6" x14ac:dyDescent="0.25">
      <c r="B479" s="7" t="s">
        <v>63</v>
      </c>
      <c r="C479" s="15">
        <v>4.4385614211507112E-3</v>
      </c>
      <c r="D479" s="15">
        <v>0.49149775970880732</v>
      </c>
    </row>
    <row r="480" spans="2:6" x14ac:dyDescent="0.25">
      <c r="B480" s="7" t="s">
        <v>64</v>
      </c>
      <c r="C480" s="15">
        <v>4.9854387087145152E-2</v>
      </c>
      <c r="D480" s="15">
        <v>0.74667514817194403</v>
      </c>
    </row>
    <row r="481" spans="2:4" x14ac:dyDescent="0.25">
      <c r="B481" s="7" t="s">
        <v>65</v>
      </c>
      <c r="C481" s="15">
        <v>0.19052394166838091</v>
      </c>
      <c r="D481" s="15">
        <v>3.2538318260303116E-2</v>
      </c>
    </row>
    <row r="482" spans="2:4" x14ac:dyDescent="0.25">
      <c r="B482" s="7" t="s">
        <v>66</v>
      </c>
      <c r="C482" s="15">
        <v>0.23778024005338497</v>
      </c>
      <c r="D482" s="15">
        <v>3.6887358198887818E-2</v>
      </c>
    </row>
    <row r="483" spans="2:4" x14ac:dyDescent="0.25">
      <c r="B483" s="7" t="s">
        <v>67</v>
      </c>
      <c r="C483" s="15">
        <v>0.44953705684237283</v>
      </c>
      <c r="D483" s="15">
        <v>7.4690247206802687E-2</v>
      </c>
    </row>
    <row r="484" spans="2:4" x14ac:dyDescent="0.25">
      <c r="B484" s="7" t="s">
        <v>68</v>
      </c>
      <c r="C484" s="15">
        <v>6.3647980495043196E-3</v>
      </c>
      <c r="D484" s="15">
        <v>6.3917876935926043E-2</v>
      </c>
    </row>
    <row r="485" spans="2:4" x14ac:dyDescent="0.25">
      <c r="B485" s="7" t="s">
        <v>69</v>
      </c>
      <c r="C485" s="15">
        <v>0.50259511318080563</v>
      </c>
      <c r="D485" s="15">
        <v>0.39988999174199502</v>
      </c>
    </row>
    <row r="486" spans="2:4" x14ac:dyDescent="0.25">
      <c r="B486" s="7" t="s">
        <v>70</v>
      </c>
      <c r="C486" s="15">
        <v>3.7154649220676017E-2</v>
      </c>
      <c r="D486" s="15">
        <v>2.1442292286162644E-2</v>
      </c>
    </row>
    <row r="487" spans="2:4" x14ac:dyDescent="0.25">
      <c r="B487" s="7" t="s">
        <v>71</v>
      </c>
      <c r="C487" s="15">
        <v>0.12511413161412996</v>
      </c>
      <c r="D487" s="15">
        <v>0.11393996643934813</v>
      </c>
    </row>
    <row r="488" spans="2:4" x14ac:dyDescent="0.25">
      <c r="B488" s="7" t="s">
        <v>72</v>
      </c>
      <c r="C488" s="15">
        <v>0.25561904853126388</v>
      </c>
      <c r="D488" s="15">
        <v>0.25618998705795565</v>
      </c>
    </row>
    <row r="489" spans="2:4" x14ac:dyDescent="0.25">
      <c r="B489" s="7" t="s">
        <v>73</v>
      </c>
      <c r="C489" s="15">
        <v>0.23146866859010823</v>
      </c>
      <c r="D489" s="15">
        <v>9.0012378886359212E-2</v>
      </c>
    </row>
    <row r="490" spans="2:4" x14ac:dyDescent="0.25">
      <c r="B490" s="7" t="s">
        <v>74</v>
      </c>
      <c r="C490" s="15">
        <v>0.55531179468192571</v>
      </c>
      <c r="D490" s="15">
        <v>0.14757894002971159</v>
      </c>
    </row>
    <row r="491" spans="2:4" x14ac:dyDescent="0.25">
      <c r="B491" s="7" t="s">
        <v>75</v>
      </c>
      <c r="C491" s="15">
        <v>0.16138408349983671</v>
      </c>
      <c r="D491" s="15">
        <v>0.17893876507385251</v>
      </c>
    </row>
    <row r="492" spans="2:4" x14ac:dyDescent="0.25">
      <c r="B492" s="7" t="s">
        <v>76</v>
      </c>
      <c r="C492" s="15">
        <v>0.37611303640469657</v>
      </c>
      <c r="D492" s="15">
        <v>0.10769805573036038</v>
      </c>
    </row>
    <row r="493" spans="2:4" x14ac:dyDescent="0.25">
      <c r="B493" s="7" t="s">
        <v>77</v>
      </c>
      <c r="C493" s="15">
        <v>0.48010101117115872</v>
      </c>
      <c r="D493" s="15">
        <v>4.6552163815559919E-2</v>
      </c>
    </row>
    <row r="494" spans="2:4" x14ac:dyDescent="0.25">
      <c r="B494" s="7" t="s">
        <v>78</v>
      </c>
      <c r="C494" s="15">
        <v>6.6214245363352951E-4</v>
      </c>
      <c r="D494" s="15">
        <v>0.58864901068504583</v>
      </c>
    </row>
    <row r="495" spans="2:4" x14ac:dyDescent="0.25">
      <c r="B495" s="7" t="s">
        <v>79</v>
      </c>
      <c r="C495" s="15">
        <v>1.3015222398277519E-2</v>
      </c>
      <c r="D495" s="15">
        <v>8.4650910077799148E-3</v>
      </c>
    </row>
    <row r="496" spans="2:4" ht="15.75" thickBot="1" x14ac:dyDescent="0.3">
      <c r="B496" s="10" t="s">
        <v>80</v>
      </c>
      <c r="C496" s="16">
        <v>1.3932293346275095E-3</v>
      </c>
      <c r="D496" s="16">
        <v>0.36369941987134835</v>
      </c>
    </row>
    <row r="497" spans="2:2" x14ac:dyDescent="0.25">
      <c r="B497" s="24" t="s">
        <v>142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3" name="Drop Down 1">
              <controlPr defaultSize="0" autoFill="0" autoPict="0" macro="[0]!GoToResults0206202019104986">
                <anchor moveWithCells="1">
                  <from>
                    <xdr:col>1</xdr:col>
                    <xdr:colOff>9525</xdr:colOff>
                    <xdr:row>5</xdr:row>
                    <xdr:rowOff>9525</xdr:rowOff>
                  </from>
                  <to>
                    <xdr:col>4</xdr:col>
                    <xdr:colOff>762000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"/>
  <sheetViews>
    <sheetView workbookViewId="0">
      <selection activeCell="AG1" sqref="AG1"/>
    </sheetView>
  </sheetViews>
  <sheetFormatPr baseColWidth="10" defaultColWidth="9.140625" defaultRowHeight="15" x14ac:dyDescent="0.25"/>
  <cols>
    <col min="1" max="39" width="11.42578125" customWidth="1"/>
    <col min="40" max="40" width="11.42578125" style="59" customWidth="1"/>
    <col min="41" max="41" width="11.42578125" customWidth="1"/>
    <col min="42" max="42" width="35.28515625" style="60" customWidth="1"/>
    <col min="255" max="295" width="11.42578125" customWidth="1"/>
    <col min="296" max="296" width="35.28515625" customWidth="1"/>
    <col min="511" max="551" width="11.42578125" customWidth="1"/>
    <col min="552" max="552" width="35.28515625" customWidth="1"/>
    <col min="767" max="807" width="11.42578125" customWidth="1"/>
    <col min="808" max="808" width="35.28515625" customWidth="1"/>
    <col min="1023" max="1063" width="11.42578125" customWidth="1"/>
    <col min="1064" max="1064" width="35.28515625" customWidth="1"/>
    <col min="1279" max="1319" width="11.42578125" customWidth="1"/>
    <col min="1320" max="1320" width="35.28515625" customWidth="1"/>
    <col min="1535" max="1575" width="11.42578125" customWidth="1"/>
    <col min="1576" max="1576" width="35.28515625" customWidth="1"/>
    <col min="1791" max="1831" width="11.42578125" customWidth="1"/>
    <col min="1832" max="1832" width="35.28515625" customWidth="1"/>
    <col min="2047" max="2087" width="11.42578125" customWidth="1"/>
    <col min="2088" max="2088" width="35.28515625" customWidth="1"/>
    <col min="2303" max="2343" width="11.42578125" customWidth="1"/>
    <col min="2344" max="2344" width="35.28515625" customWidth="1"/>
    <col min="2559" max="2599" width="11.42578125" customWidth="1"/>
    <col min="2600" max="2600" width="35.28515625" customWidth="1"/>
    <col min="2815" max="2855" width="11.42578125" customWidth="1"/>
    <col min="2856" max="2856" width="35.28515625" customWidth="1"/>
    <col min="3071" max="3111" width="11.42578125" customWidth="1"/>
    <col min="3112" max="3112" width="35.28515625" customWidth="1"/>
    <col min="3327" max="3367" width="11.42578125" customWidth="1"/>
    <col min="3368" max="3368" width="35.28515625" customWidth="1"/>
    <col min="3583" max="3623" width="11.42578125" customWidth="1"/>
    <col min="3624" max="3624" width="35.28515625" customWidth="1"/>
    <col min="3839" max="3879" width="11.42578125" customWidth="1"/>
    <col min="3880" max="3880" width="35.28515625" customWidth="1"/>
    <col min="4095" max="4135" width="11.42578125" customWidth="1"/>
    <col min="4136" max="4136" width="35.28515625" customWidth="1"/>
    <col min="4351" max="4391" width="11.42578125" customWidth="1"/>
    <col min="4392" max="4392" width="35.28515625" customWidth="1"/>
    <col min="4607" max="4647" width="11.42578125" customWidth="1"/>
    <col min="4648" max="4648" width="35.28515625" customWidth="1"/>
    <col min="4863" max="4903" width="11.42578125" customWidth="1"/>
    <col min="4904" max="4904" width="35.28515625" customWidth="1"/>
    <col min="5119" max="5159" width="11.42578125" customWidth="1"/>
    <col min="5160" max="5160" width="35.28515625" customWidth="1"/>
    <col min="5375" max="5415" width="11.42578125" customWidth="1"/>
    <col min="5416" max="5416" width="35.28515625" customWidth="1"/>
    <col min="5631" max="5671" width="11.42578125" customWidth="1"/>
    <col min="5672" max="5672" width="35.28515625" customWidth="1"/>
    <col min="5887" max="5927" width="11.42578125" customWidth="1"/>
    <col min="5928" max="5928" width="35.28515625" customWidth="1"/>
    <col min="6143" max="6183" width="11.42578125" customWidth="1"/>
    <col min="6184" max="6184" width="35.28515625" customWidth="1"/>
    <col min="6399" max="6439" width="11.42578125" customWidth="1"/>
    <col min="6440" max="6440" width="35.28515625" customWidth="1"/>
    <col min="6655" max="6695" width="11.42578125" customWidth="1"/>
    <col min="6696" max="6696" width="35.28515625" customWidth="1"/>
    <col min="6911" max="6951" width="11.42578125" customWidth="1"/>
    <col min="6952" max="6952" width="35.28515625" customWidth="1"/>
    <col min="7167" max="7207" width="11.42578125" customWidth="1"/>
    <col min="7208" max="7208" width="35.28515625" customWidth="1"/>
    <col min="7423" max="7463" width="11.42578125" customWidth="1"/>
    <col min="7464" max="7464" width="35.28515625" customWidth="1"/>
    <col min="7679" max="7719" width="11.42578125" customWidth="1"/>
    <col min="7720" max="7720" width="35.28515625" customWidth="1"/>
    <col min="7935" max="7975" width="11.42578125" customWidth="1"/>
    <col min="7976" max="7976" width="35.28515625" customWidth="1"/>
    <col min="8191" max="8231" width="11.42578125" customWidth="1"/>
    <col min="8232" max="8232" width="35.28515625" customWidth="1"/>
    <col min="8447" max="8487" width="11.42578125" customWidth="1"/>
    <col min="8488" max="8488" width="35.28515625" customWidth="1"/>
    <col min="8703" max="8743" width="11.42578125" customWidth="1"/>
    <col min="8744" max="8744" width="35.28515625" customWidth="1"/>
    <col min="8959" max="8999" width="11.42578125" customWidth="1"/>
    <col min="9000" max="9000" width="35.28515625" customWidth="1"/>
    <col min="9215" max="9255" width="11.42578125" customWidth="1"/>
    <col min="9256" max="9256" width="35.28515625" customWidth="1"/>
    <col min="9471" max="9511" width="11.42578125" customWidth="1"/>
    <col min="9512" max="9512" width="35.28515625" customWidth="1"/>
    <col min="9727" max="9767" width="11.42578125" customWidth="1"/>
    <col min="9768" max="9768" width="35.28515625" customWidth="1"/>
    <col min="9983" max="10023" width="11.42578125" customWidth="1"/>
    <col min="10024" max="10024" width="35.28515625" customWidth="1"/>
    <col min="10239" max="10279" width="11.42578125" customWidth="1"/>
    <col min="10280" max="10280" width="35.28515625" customWidth="1"/>
    <col min="10495" max="10535" width="11.42578125" customWidth="1"/>
    <col min="10536" max="10536" width="35.28515625" customWidth="1"/>
    <col min="10751" max="10791" width="11.42578125" customWidth="1"/>
    <col min="10792" max="10792" width="35.28515625" customWidth="1"/>
    <col min="11007" max="11047" width="11.42578125" customWidth="1"/>
    <col min="11048" max="11048" width="35.28515625" customWidth="1"/>
    <col min="11263" max="11303" width="11.42578125" customWidth="1"/>
    <col min="11304" max="11304" width="35.28515625" customWidth="1"/>
    <col min="11519" max="11559" width="11.42578125" customWidth="1"/>
    <col min="11560" max="11560" width="35.28515625" customWidth="1"/>
    <col min="11775" max="11815" width="11.42578125" customWidth="1"/>
    <col min="11816" max="11816" width="35.28515625" customWidth="1"/>
    <col min="12031" max="12071" width="11.42578125" customWidth="1"/>
    <col min="12072" max="12072" width="35.28515625" customWidth="1"/>
    <col min="12287" max="12327" width="11.42578125" customWidth="1"/>
    <col min="12328" max="12328" width="35.28515625" customWidth="1"/>
    <col min="12543" max="12583" width="11.42578125" customWidth="1"/>
    <col min="12584" max="12584" width="35.28515625" customWidth="1"/>
    <col min="12799" max="12839" width="11.42578125" customWidth="1"/>
    <col min="12840" max="12840" width="35.28515625" customWidth="1"/>
    <col min="13055" max="13095" width="11.42578125" customWidth="1"/>
    <col min="13096" max="13096" width="35.28515625" customWidth="1"/>
    <col min="13311" max="13351" width="11.42578125" customWidth="1"/>
    <col min="13352" max="13352" width="35.28515625" customWidth="1"/>
    <col min="13567" max="13607" width="11.42578125" customWidth="1"/>
    <col min="13608" max="13608" width="35.28515625" customWidth="1"/>
    <col min="13823" max="13863" width="11.42578125" customWidth="1"/>
    <col min="13864" max="13864" width="35.28515625" customWidth="1"/>
    <col min="14079" max="14119" width="11.42578125" customWidth="1"/>
    <col min="14120" max="14120" width="35.28515625" customWidth="1"/>
    <col min="14335" max="14375" width="11.42578125" customWidth="1"/>
    <col min="14376" max="14376" width="35.28515625" customWidth="1"/>
    <col min="14591" max="14631" width="11.42578125" customWidth="1"/>
    <col min="14632" max="14632" width="35.28515625" customWidth="1"/>
    <col min="14847" max="14887" width="11.42578125" customWidth="1"/>
    <col min="14888" max="14888" width="35.28515625" customWidth="1"/>
    <col min="15103" max="15143" width="11.42578125" customWidth="1"/>
    <col min="15144" max="15144" width="35.28515625" customWidth="1"/>
    <col min="15359" max="15399" width="11.42578125" customWidth="1"/>
    <col min="15400" max="15400" width="35.28515625" customWidth="1"/>
    <col min="15615" max="15655" width="11.42578125" customWidth="1"/>
    <col min="15656" max="15656" width="35.28515625" customWidth="1"/>
    <col min="15871" max="15911" width="11.42578125" customWidth="1"/>
    <col min="15912" max="15912" width="35.28515625" customWidth="1"/>
    <col min="16127" max="16167" width="11.42578125" customWidth="1"/>
    <col min="16168" max="16168" width="35.28515625" customWidth="1"/>
  </cols>
  <sheetData>
    <row r="1" spans="1:47" ht="39.75" thickTop="1" thickBot="1" x14ac:dyDescent="0.3">
      <c r="AR1" s="61"/>
      <c r="AS1" s="62" t="s">
        <v>211</v>
      </c>
      <c r="AT1" s="62" t="s">
        <v>212</v>
      </c>
    </row>
    <row r="2" spans="1:47" ht="15.75" thickTop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3"/>
      <c r="AO2" s="61"/>
      <c r="AP2" s="64"/>
      <c r="AQ2" s="61"/>
      <c r="AR2" s="65" t="s">
        <v>213</v>
      </c>
      <c r="AS2" s="66" t="s">
        <v>214</v>
      </c>
      <c r="AT2" s="66" t="s">
        <v>213</v>
      </c>
    </row>
    <row r="3" spans="1:47" ht="15.75" thickBot="1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3"/>
      <c r="AO3" s="61"/>
      <c r="AP3" s="64"/>
      <c r="AQ3" s="61"/>
      <c r="AR3" s="67" t="s">
        <v>215</v>
      </c>
      <c r="AS3" s="66" t="s">
        <v>216</v>
      </c>
      <c r="AT3" s="66" t="s">
        <v>215</v>
      </c>
    </row>
    <row r="4" spans="1:47" ht="15.75" x14ac:dyDescent="0.25">
      <c r="A4" s="61"/>
      <c r="B4" s="61"/>
      <c r="C4" s="68"/>
      <c r="D4" s="69"/>
      <c r="E4" s="69" t="s">
        <v>208</v>
      </c>
      <c r="F4" s="70" t="s">
        <v>217</v>
      </c>
      <c r="G4" s="69" t="s">
        <v>1</v>
      </c>
      <c r="H4" s="69" t="s">
        <v>3</v>
      </c>
      <c r="I4" s="69" t="s">
        <v>4</v>
      </c>
      <c r="J4" s="69" t="s">
        <v>5</v>
      </c>
      <c r="K4" s="69" t="s">
        <v>6</v>
      </c>
      <c r="L4" s="69" t="s">
        <v>10</v>
      </c>
      <c r="M4" s="69" t="s">
        <v>7</v>
      </c>
      <c r="N4" s="69" t="s">
        <v>218</v>
      </c>
      <c r="O4" s="71" t="s">
        <v>9</v>
      </c>
      <c r="P4" s="72"/>
      <c r="Q4" s="73"/>
      <c r="R4" s="73"/>
      <c r="S4" s="73"/>
      <c r="T4" s="73"/>
      <c r="U4" s="73"/>
      <c r="V4" s="73"/>
      <c r="W4" s="73"/>
      <c r="X4" s="73"/>
      <c r="Y4" s="73"/>
      <c r="Z4" s="74"/>
      <c r="AA4" s="75"/>
      <c r="AB4" s="76"/>
      <c r="AC4" s="76"/>
      <c r="AD4" s="76"/>
      <c r="AE4" s="76"/>
      <c r="AF4" s="76"/>
      <c r="AG4" s="76"/>
      <c r="AH4" s="76"/>
      <c r="AI4" s="76"/>
      <c r="AJ4" s="76"/>
      <c r="AK4" s="77"/>
      <c r="AL4" s="68"/>
      <c r="AM4" s="68"/>
      <c r="AN4" s="78"/>
      <c r="AO4" s="68"/>
      <c r="AP4" s="64"/>
      <c r="AQ4" s="61"/>
      <c r="AR4" s="79" t="s">
        <v>219</v>
      </c>
      <c r="AS4" s="66" t="s">
        <v>220</v>
      </c>
      <c r="AT4" s="66" t="s">
        <v>219</v>
      </c>
    </row>
    <row r="5" spans="1:47" x14ac:dyDescent="0.25">
      <c r="A5" s="61"/>
      <c r="B5" s="61"/>
      <c r="C5" s="68"/>
      <c r="D5" s="69" t="s">
        <v>221</v>
      </c>
      <c r="E5" s="80">
        <v>1500</v>
      </c>
      <c r="F5" s="80" t="s">
        <v>222</v>
      </c>
      <c r="G5" s="80">
        <v>8</v>
      </c>
      <c r="H5" s="80">
        <v>75</v>
      </c>
      <c r="I5" s="80">
        <v>50</v>
      </c>
      <c r="J5" s="80">
        <v>200</v>
      </c>
      <c r="K5" s="80">
        <v>12</v>
      </c>
      <c r="L5" s="80">
        <v>120</v>
      </c>
      <c r="M5" s="80">
        <v>250</v>
      </c>
      <c r="N5" s="80">
        <v>250</v>
      </c>
      <c r="O5" s="81">
        <v>50</v>
      </c>
      <c r="P5" s="80">
        <v>2.3501762632197401E-3</v>
      </c>
      <c r="Q5" s="80" t="s">
        <v>222</v>
      </c>
      <c r="R5" s="80">
        <v>0.4406580493537014</v>
      </c>
      <c r="S5" s="80">
        <v>4.7003525264394802E-2</v>
      </c>
      <c r="T5" s="80">
        <v>7.0505287896592203E-2</v>
      </c>
      <c r="U5" s="80">
        <v>1.7626321974148099E-2</v>
      </c>
      <c r="V5" s="80">
        <v>0.29377203290246801</v>
      </c>
      <c r="W5" s="80">
        <v>2.93772032902468E-2</v>
      </c>
      <c r="X5" s="80">
        <v>1.4101057579318401E-2</v>
      </c>
      <c r="Y5" s="80">
        <v>1.4101057579318401E-2</v>
      </c>
      <c r="Z5" s="81">
        <v>7.0505287896592203E-2</v>
      </c>
      <c r="AA5" s="82"/>
      <c r="AB5" s="83"/>
      <c r="AC5" s="83"/>
      <c r="AD5" s="83"/>
      <c r="AE5" s="83"/>
      <c r="AF5" s="83"/>
      <c r="AG5" s="83"/>
      <c r="AH5" s="83"/>
      <c r="AI5" s="83"/>
      <c r="AJ5" s="83"/>
      <c r="AK5" s="84"/>
      <c r="AL5" s="68"/>
      <c r="AM5" s="68"/>
      <c r="AN5" s="78"/>
      <c r="AO5" s="68"/>
      <c r="AP5" s="64"/>
      <c r="AQ5" s="61"/>
      <c r="AR5" s="85" t="s">
        <v>223</v>
      </c>
      <c r="AS5" s="66" t="s">
        <v>224</v>
      </c>
      <c r="AT5" s="66" t="s">
        <v>223</v>
      </c>
    </row>
    <row r="6" spans="1:47" ht="51.75" thickBot="1" x14ac:dyDescent="0.3">
      <c r="A6" s="61"/>
      <c r="B6" s="61"/>
      <c r="C6" s="68"/>
      <c r="D6" s="69" t="s">
        <v>225</v>
      </c>
      <c r="E6" s="80">
        <v>2.350176263219741E-3</v>
      </c>
      <c r="F6" s="80" t="s">
        <v>222</v>
      </c>
      <c r="G6" s="80">
        <v>0.4406580493537014</v>
      </c>
      <c r="H6" s="80">
        <v>4.7003525264394816E-2</v>
      </c>
      <c r="I6" s="80">
        <v>7.0505287896592217E-2</v>
      </c>
      <c r="J6" s="80">
        <v>1.7626321974148054E-2</v>
      </c>
      <c r="K6" s="80">
        <v>0.29377203290246762</v>
      </c>
      <c r="L6" s="80">
        <v>2.9377203290246758E-2</v>
      </c>
      <c r="M6" s="80">
        <v>1.4101057579318444E-2</v>
      </c>
      <c r="N6" s="80">
        <v>1.4101057579318444E-2</v>
      </c>
      <c r="O6" s="81">
        <v>7.0505287896592217E-2</v>
      </c>
      <c r="P6" s="86" t="s">
        <v>226</v>
      </c>
      <c r="Q6" s="69" t="s">
        <v>226</v>
      </c>
      <c r="R6" s="69" t="s">
        <v>226</v>
      </c>
      <c r="S6" s="69" t="s">
        <v>226</v>
      </c>
      <c r="T6" s="69" t="s">
        <v>226</v>
      </c>
      <c r="U6" s="69" t="s">
        <v>226</v>
      </c>
      <c r="V6" s="69" t="s">
        <v>226</v>
      </c>
      <c r="W6" s="69" t="s">
        <v>226</v>
      </c>
      <c r="X6" s="69" t="s">
        <v>226</v>
      </c>
      <c r="Y6" s="69" t="s">
        <v>226</v>
      </c>
      <c r="Z6" s="71" t="s">
        <v>226</v>
      </c>
      <c r="AA6" s="82"/>
      <c r="AB6" s="83"/>
      <c r="AC6" s="83"/>
      <c r="AD6" s="83"/>
      <c r="AE6" s="83"/>
      <c r="AF6" s="83"/>
      <c r="AG6" s="83"/>
      <c r="AH6" s="83"/>
      <c r="AI6" s="83"/>
      <c r="AJ6" s="83"/>
      <c r="AK6" s="84"/>
      <c r="AL6" s="68"/>
      <c r="AM6" s="68"/>
      <c r="AN6" s="78"/>
      <c r="AO6" s="68"/>
      <c r="AP6" s="64"/>
      <c r="AQ6" s="61"/>
      <c r="AR6" s="87" t="s">
        <v>227</v>
      </c>
      <c r="AS6" s="88" t="s">
        <v>228</v>
      </c>
      <c r="AT6" s="88" t="s">
        <v>229</v>
      </c>
    </row>
    <row r="7" spans="1:47" ht="16.5" thickTop="1" x14ac:dyDescent="0.25">
      <c r="A7" s="61"/>
      <c r="B7" s="61"/>
      <c r="C7" s="89" t="s">
        <v>230</v>
      </c>
      <c r="D7" s="89" t="s">
        <v>231</v>
      </c>
      <c r="E7" s="70" t="s">
        <v>232</v>
      </c>
      <c r="F7" s="70" t="s">
        <v>217</v>
      </c>
      <c r="G7" s="70" t="s">
        <v>233</v>
      </c>
      <c r="H7" s="70" t="s">
        <v>3</v>
      </c>
      <c r="I7" s="70" t="s">
        <v>4</v>
      </c>
      <c r="J7" s="70" t="s">
        <v>5</v>
      </c>
      <c r="K7" s="70" t="s">
        <v>6</v>
      </c>
      <c r="L7" s="70" t="s">
        <v>10</v>
      </c>
      <c r="M7" s="70" t="s">
        <v>7</v>
      </c>
      <c r="N7" s="70" t="s">
        <v>218</v>
      </c>
      <c r="O7" s="90" t="s">
        <v>9</v>
      </c>
      <c r="P7" s="86" t="s">
        <v>208</v>
      </c>
      <c r="Q7" s="70" t="s">
        <v>217</v>
      </c>
      <c r="R7" s="69" t="s">
        <v>1</v>
      </c>
      <c r="S7" s="69" t="s">
        <v>3</v>
      </c>
      <c r="T7" s="69" t="s">
        <v>4</v>
      </c>
      <c r="U7" s="69" t="s">
        <v>5</v>
      </c>
      <c r="V7" s="69" t="s">
        <v>6</v>
      </c>
      <c r="W7" s="69" t="s">
        <v>10</v>
      </c>
      <c r="X7" s="69" t="s">
        <v>7</v>
      </c>
      <c r="Y7" s="69" t="s">
        <v>218</v>
      </c>
      <c r="Z7" s="71" t="s">
        <v>9</v>
      </c>
      <c r="AA7" s="86" t="s">
        <v>208</v>
      </c>
      <c r="AB7" s="70" t="s">
        <v>217</v>
      </c>
      <c r="AC7" s="69" t="s">
        <v>1</v>
      </c>
      <c r="AD7" s="69" t="s">
        <v>3</v>
      </c>
      <c r="AE7" s="69" t="s">
        <v>4</v>
      </c>
      <c r="AF7" s="69" t="s">
        <v>5</v>
      </c>
      <c r="AG7" s="69" t="s">
        <v>6</v>
      </c>
      <c r="AH7" s="69" t="s">
        <v>10</v>
      </c>
      <c r="AI7" s="69" t="s">
        <v>7</v>
      </c>
      <c r="AJ7" s="69" t="s">
        <v>218</v>
      </c>
      <c r="AK7" s="91" t="s">
        <v>9</v>
      </c>
      <c r="AL7" s="92" t="s">
        <v>234</v>
      </c>
      <c r="AM7" s="93" t="s">
        <v>235</v>
      </c>
      <c r="AN7" s="93" t="s">
        <v>236</v>
      </c>
      <c r="AO7" s="94" t="s">
        <v>230</v>
      </c>
      <c r="AP7" s="64"/>
      <c r="AQ7" s="61"/>
    </row>
    <row r="8" spans="1:47" ht="15.75" x14ac:dyDescent="0.25">
      <c r="A8" s="61"/>
      <c r="B8" s="61"/>
      <c r="C8" s="95" t="s">
        <v>12</v>
      </c>
      <c r="D8" s="95"/>
      <c r="E8" s="3">
        <v>4080</v>
      </c>
      <c r="F8" s="95">
        <v>30.2</v>
      </c>
      <c r="G8" s="3">
        <v>8.08</v>
      </c>
      <c r="H8" s="3">
        <v>235</v>
      </c>
      <c r="I8" s="3">
        <v>204.8</v>
      </c>
      <c r="J8" s="3">
        <v>460</v>
      </c>
      <c r="K8" s="3">
        <v>34</v>
      </c>
      <c r="L8" s="3">
        <v>195.2</v>
      </c>
      <c r="M8" s="3">
        <v>712.5</v>
      </c>
      <c r="N8" s="3">
        <v>1187.5</v>
      </c>
      <c r="O8" s="3">
        <v>12.5</v>
      </c>
      <c r="P8" s="96">
        <f>E8/1500</f>
        <v>2.72</v>
      </c>
      <c r="Q8" s="80" t="s">
        <v>222</v>
      </c>
      <c r="R8" s="80">
        <f>G8-7</f>
        <v>1.08</v>
      </c>
      <c r="S8" s="80">
        <f>H8/75</f>
        <v>3.1333333333333333</v>
      </c>
      <c r="T8" s="80">
        <f>I8/50</f>
        <v>4.0960000000000001</v>
      </c>
      <c r="U8" s="80">
        <f>J8/200</f>
        <v>2.2999999999999998</v>
      </c>
      <c r="V8" s="80">
        <f>K8/12</f>
        <v>2.8333333333333335</v>
      </c>
      <c r="W8" s="80">
        <f>L8/120</f>
        <v>1.6266666666666665</v>
      </c>
      <c r="X8" s="80">
        <f>M8/250</f>
        <v>2.85</v>
      </c>
      <c r="Y8" s="80">
        <f>N8/250</f>
        <v>4.75</v>
      </c>
      <c r="Z8" s="81">
        <f>O8/50</f>
        <v>0.25</v>
      </c>
      <c r="AA8" s="96">
        <f>P8*0.00235017626321974</f>
        <v>6.3924794359576939E-3</v>
      </c>
      <c r="AB8" s="80" t="s">
        <v>222</v>
      </c>
      <c r="AC8" s="97">
        <f>R8*0.440658049353701</f>
        <v>0.47591069330199715</v>
      </c>
      <c r="AD8" s="97">
        <f>S8*0.0470035252643948</f>
        <v>0.14727771249510371</v>
      </c>
      <c r="AE8" s="97">
        <f>T8*0.0705052878965922</f>
        <v>0.28878965922444166</v>
      </c>
      <c r="AF8" s="97">
        <f>U8*0.0176263219741481</f>
        <v>4.0540540540540626E-2</v>
      </c>
      <c r="AG8" s="97">
        <f>V8*0.293772032902468</f>
        <v>0.83235409322365939</v>
      </c>
      <c r="AH8" s="97">
        <f>W8*0.0293772032902468</f>
        <v>4.7786917352134792E-2</v>
      </c>
      <c r="AI8" s="97">
        <f>X8*0.0141010575793184</f>
        <v>4.0188014101057441E-2</v>
      </c>
      <c r="AJ8" s="97">
        <f>Y8*0.0141010575793184</f>
        <v>6.6980023501762409E-2</v>
      </c>
      <c r="AK8" s="98">
        <f>Z8*0.0705052878965922</f>
        <v>1.7626321974148051E-2</v>
      </c>
      <c r="AL8" s="68">
        <f>SUM(AA8:AK8)</f>
        <v>1.963846455150803</v>
      </c>
      <c r="AM8" s="68"/>
      <c r="AN8" s="99">
        <f>AL8*100</f>
        <v>196.38464551508031</v>
      </c>
      <c r="AO8" s="94" t="s">
        <v>12</v>
      </c>
      <c r="AP8" s="79" t="s">
        <v>219</v>
      </c>
      <c r="AQ8" s="61"/>
      <c r="AR8" s="64"/>
      <c r="AS8" s="61"/>
      <c r="AT8" s="61"/>
    </row>
    <row r="9" spans="1:47" ht="15.75" x14ac:dyDescent="0.25">
      <c r="A9" s="61"/>
      <c r="B9" s="61"/>
      <c r="C9" s="95" t="s">
        <v>24</v>
      </c>
      <c r="D9" s="95"/>
      <c r="E9" s="4">
        <v>4180</v>
      </c>
      <c r="F9" s="95">
        <v>29.3</v>
      </c>
      <c r="G9" s="4">
        <v>8.09</v>
      </c>
      <c r="H9" s="4">
        <v>232.5</v>
      </c>
      <c r="I9" s="4">
        <v>163.80000000000001</v>
      </c>
      <c r="J9" s="4">
        <v>430</v>
      </c>
      <c r="K9" s="4">
        <v>19</v>
      </c>
      <c r="L9" s="4">
        <v>207.4</v>
      </c>
      <c r="M9" s="5">
        <v>700</v>
      </c>
      <c r="N9" s="4">
        <v>1087.5</v>
      </c>
      <c r="O9" s="4">
        <v>7.4</v>
      </c>
      <c r="P9" s="96">
        <f t="shared" ref="P9:P32" si="0">E9/1500</f>
        <v>2.7866666666666666</v>
      </c>
      <c r="Q9" s="80" t="s">
        <v>222</v>
      </c>
      <c r="R9" s="80">
        <f t="shared" ref="R9:R32" si="1">G9-7</f>
        <v>1.0899999999999999</v>
      </c>
      <c r="S9" s="80">
        <f t="shared" ref="S9:S32" si="2">H9/75</f>
        <v>3.1</v>
      </c>
      <c r="T9" s="80">
        <f t="shared" ref="T9:T32" si="3">I9/50</f>
        <v>3.2760000000000002</v>
      </c>
      <c r="U9" s="80">
        <f t="shared" ref="U9:U32" si="4">J9/200</f>
        <v>2.15</v>
      </c>
      <c r="V9" s="80">
        <f t="shared" ref="V9:V32" si="5">K9/12</f>
        <v>1.5833333333333333</v>
      </c>
      <c r="W9" s="80">
        <f t="shared" ref="W9:W32" si="6">L9/120</f>
        <v>1.7283333333333333</v>
      </c>
      <c r="X9" s="80">
        <f t="shared" ref="X9:Y32" si="7">M9/250</f>
        <v>2.8</v>
      </c>
      <c r="Y9" s="80">
        <f t="shared" si="7"/>
        <v>4.3499999999999996</v>
      </c>
      <c r="Z9" s="81">
        <f t="shared" ref="Z9:Z32" si="8">O9/50</f>
        <v>0.14800000000000002</v>
      </c>
      <c r="AA9" s="96">
        <f t="shared" ref="AA9:AA32" si="9">P9*0.00235017626321974</f>
        <v>6.5491578535056758E-3</v>
      </c>
      <c r="AB9" s="80" t="s">
        <v>222</v>
      </c>
      <c r="AC9" s="97">
        <f t="shared" ref="AC9:AC32" si="10">R9*0.440658049353701</f>
        <v>0.48031727379553402</v>
      </c>
      <c r="AD9" s="97">
        <f t="shared" ref="AD9:AD32" si="11">S9*0.0470035252643948</f>
        <v>0.1457109283196239</v>
      </c>
      <c r="AE9" s="97">
        <f t="shared" ref="AE9:AE32" si="12">T9*0.0705052878965922</f>
        <v>0.23097532314923608</v>
      </c>
      <c r="AF9" s="97">
        <f t="shared" ref="AF9:AF32" si="13">U9*0.0176263219741481</f>
        <v>3.7896592244418409E-2</v>
      </c>
      <c r="AG9" s="97">
        <f t="shared" ref="AG9:AG32" si="14">V9*0.293772032902468</f>
        <v>0.46513905209557432</v>
      </c>
      <c r="AH9" s="97">
        <f t="shared" ref="AH9:AH32" si="15">W9*0.0293772032902468</f>
        <v>5.0773599686643217E-2</v>
      </c>
      <c r="AI9" s="97">
        <f t="shared" ref="AI9:AJ32" si="16">X9*0.0141010575793184</f>
        <v>3.9482961222091523E-2</v>
      </c>
      <c r="AJ9" s="97">
        <f t="shared" si="16"/>
        <v>6.133960047003504E-2</v>
      </c>
      <c r="AK9" s="98">
        <f t="shared" ref="AK9:AK32" si="17">Z9*0.0705052878965922</f>
        <v>1.0434782608695648E-2</v>
      </c>
      <c r="AL9" s="68">
        <f t="shared" ref="AL9:AL32" si="18">SUM(AA9:AK9)</f>
        <v>1.5286192714453579</v>
      </c>
      <c r="AM9" s="68"/>
      <c r="AN9" s="99">
        <f t="shared" ref="AN9:AN32" si="19">AL9*100</f>
        <v>152.8619271445358</v>
      </c>
      <c r="AO9" s="94" t="s">
        <v>24</v>
      </c>
      <c r="AP9" s="79" t="s">
        <v>219</v>
      </c>
      <c r="AQ9" s="61"/>
      <c r="AR9" s="102"/>
      <c r="AS9" s="102"/>
      <c r="AT9" s="103" t="s">
        <v>237</v>
      </c>
      <c r="AU9" s="103" t="s">
        <v>238</v>
      </c>
    </row>
    <row r="10" spans="1:47" ht="15.75" x14ac:dyDescent="0.25">
      <c r="A10" s="61"/>
      <c r="B10" s="61"/>
      <c r="C10" s="95" t="s">
        <v>13</v>
      </c>
      <c r="D10" s="95"/>
      <c r="E10" s="4">
        <v>4340</v>
      </c>
      <c r="F10" s="95">
        <v>29.3</v>
      </c>
      <c r="G10" s="4">
        <v>7.63</v>
      </c>
      <c r="H10" s="4">
        <v>245</v>
      </c>
      <c r="I10" s="4">
        <v>199.7</v>
      </c>
      <c r="J10" s="4">
        <v>430</v>
      </c>
      <c r="K10" s="4">
        <v>27</v>
      </c>
      <c r="L10" s="4">
        <v>207.4</v>
      </c>
      <c r="M10" s="4">
        <v>700</v>
      </c>
      <c r="N10" s="4">
        <v>1225</v>
      </c>
      <c r="O10" s="4">
        <v>13</v>
      </c>
      <c r="P10" s="96">
        <f t="shared" si="0"/>
        <v>2.8933333333333335</v>
      </c>
      <c r="Q10" s="80" t="s">
        <v>222</v>
      </c>
      <c r="R10" s="80">
        <f t="shared" si="1"/>
        <v>0.62999999999999989</v>
      </c>
      <c r="S10" s="80">
        <f t="shared" si="2"/>
        <v>3.2666666666666666</v>
      </c>
      <c r="T10" s="80">
        <f t="shared" si="3"/>
        <v>3.9939999999999998</v>
      </c>
      <c r="U10" s="80">
        <f t="shared" si="4"/>
        <v>2.15</v>
      </c>
      <c r="V10" s="80">
        <f t="shared" si="5"/>
        <v>2.25</v>
      </c>
      <c r="W10" s="80">
        <f t="shared" si="6"/>
        <v>1.7283333333333333</v>
      </c>
      <c r="X10" s="80">
        <f t="shared" si="7"/>
        <v>2.8</v>
      </c>
      <c r="Y10" s="80">
        <f t="shared" si="7"/>
        <v>4.9000000000000004</v>
      </c>
      <c r="Z10" s="81">
        <f t="shared" si="8"/>
        <v>0.26</v>
      </c>
      <c r="AA10" s="96">
        <f t="shared" si="9"/>
        <v>6.7998433215824489E-3</v>
      </c>
      <c r="AB10" s="80" t="s">
        <v>222</v>
      </c>
      <c r="AC10" s="97">
        <f t="shared" si="10"/>
        <v>0.27761457109283161</v>
      </c>
      <c r="AD10" s="97">
        <f t="shared" si="11"/>
        <v>0.15354484919702302</v>
      </c>
      <c r="AE10" s="97">
        <f t="shared" si="12"/>
        <v>0.28159811985898925</v>
      </c>
      <c r="AF10" s="97">
        <f t="shared" si="13"/>
        <v>3.7896592244418409E-2</v>
      </c>
      <c r="AG10" s="97">
        <f t="shared" si="14"/>
        <v>0.66098707403055301</v>
      </c>
      <c r="AH10" s="97">
        <f t="shared" si="15"/>
        <v>5.0773599686643217E-2</v>
      </c>
      <c r="AI10" s="97">
        <f t="shared" si="16"/>
        <v>3.9482961222091523E-2</v>
      </c>
      <c r="AJ10" s="97">
        <f t="shared" si="16"/>
        <v>6.9095182138660172E-2</v>
      </c>
      <c r="AK10" s="98">
        <f t="shared" si="17"/>
        <v>1.8331374853113973E-2</v>
      </c>
      <c r="AL10" s="68">
        <f t="shared" si="18"/>
        <v>1.5961241676459064</v>
      </c>
      <c r="AM10" s="68"/>
      <c r="AN10" s="99">
        <f t="shared" si="19"/>
        <v>159.61241676459065</v>
      </c>
      <c r="AO10" s="94" t="s">
        <v>13</v>
      </c>
      <c r="AP10" s="79" t="s">
        <v>219</v>
      </c>
      <c r="AQ10" s="61"/>
      <c r="AR10" s="119" t="s">
        <v>86</v>
      </c>
      <c r="AS10" s="103" t="s">
        <v>84</v>
      </c>
      <c r="AT10" s="104">
        <v>152.8619271445358</v>
      </c>
      <c r="AU10" s="79" t="s">
        <v>219</v>
      </c>
    </row>
    <row r="11" spans="1:47" ht="15.75" x14ac:dyDescent="0.25">
      <c r="A11" s="61"/>
      <c r="B11" s="61"/>
      <c r="C11" s="95" t="s">
        <v>25</v>
      </c>
      <c r="D11" s="95"/>
      <c r="E11" s="4">
        <v>4090</v>
      </c>
      <c r="F11" s="95">
        <v>31</v>
      </c>
      <c r="G11" s="4">
        <v>8.02</v>
      </c>
      <c r="H11" s="4">
        <v>265</v>
      </c>
      <c r="I11" s="4">
        <v>179.2</v>
      </c>
      <c r="J11" s="4">
        <v>440</v>
      </c>
      <c r="K11" s="4">
        <v>31</v>
      </c>
      <c r="L11" s="4">
        <v>186.05</v>
      </c>
      <c r="M11" s="4">
        <v>687.5</v>
      </c>
      <c r="N11" s="4">
        <v>1037.5</v>
      </c>
      <c r="O11" s="4">
        <v>16</v>
      </c>
      <c r="P11" s="96">
        <f t="shared" si="0"/>
        <v>2.7266666666666666</v>
      </c>
      <c r="Q11" s="80" t="s">
        <v>222</v>
      </c>
      <c r="R11" s="80">
        <f t="shared" si="1"/>
        <v>1.0199999999999996</v>
      </c>
      <c r="S11" s="80">
        <f t="shared" si="2"/>
        <v>3.5333333333333332</v>
      </c>
      <c r="T11" s="80">
        <f t="shared" si="3"/>
        <v>3.5839999999999996</v>
      </c>
      <c r="U11" s="80">
        <f t="shared" si="4"/>
        <v>2.2000000000000002</v>
      </c>
      <c r="V11" s="80">
        <f t="shared" si="5"/>
        <v>2.5833333333333335</v>
      </c>
      <c r="W11" s="80">
        <f t="shared" si="6"/>
        <v>1.5504166666666668</v>
      </c>
      <c r="X11" s="80">
        <f t="shared" si="7"/>
        <v>2.75</v>
      </c>
      <c r="Y11" s="80">
        <f t="shared" si="7"/>
        <v>4.1500000000000004</v>
      </c>
      <c r="Z11" s="81">
        <f t="shared" si="8"/>
        <v>0.32</v>
      </c>
      <c r="AA11" s="96">
        <f t="shared" si="9"/>
        <v>6.4081472777124913E-3</v>
      </c>
      <c r="AB11" s="80" t="s">
        <v>222</v>
      </c>
      <c r="AC11" s="97">
        <f t="shared" si="10"/>
        <v>0.44947121034077486</v>
      </c>
      <c r="AD11" s="97">
        <f t="shared" si="11"/>
        <v>0.16607912260086163</v>
      </c>
      <c r="AE11" s="97">
        <f t="shared" si="12"/>
        <v>0.25269095182138646</v>
      </c>
      <c r="AF11" s="97">
        <f t="shared" si="13"/>
        <v>3.8777908343125819E-2</v>
      </c>
      <c r="AG11" s="97">
        <f t="shared" si="14"/>
        <v>0.75891108499804238</v>
      </c>
      <c r="AH11" s="97">
        <f t="shared" si="15"/>
        <v>4.5546905601253476E-2</v>
      </c>
      <c r="AI11" s="97">
        <f t="shared" si="16"/>
        <v>3.8777908343125604E-2</v>
      </c>
      <c r="AJ11" s="97">
        <f t="shared" si="16"/>
        <v>5.8519388954171365E-2</v>
      </c>
      <c r="AK11" s="98">
        <f t="shared" si="17"/>
        <v>2.2561692126909505E-2</v>
      </c>
      <c r="AL11" s="68">
        <f t="shared" si="18"/>
        <v>1.8377443204073636</v>
      </c>
      <c r="AM11" s="68"/>
      <c r="AN11" s="99">
        <f t="shared" si="19"/>
        <v>183.77443204073637</v>
      </c>
      <c r="AO11" s="94" t="s">
        <v>25</v>
      </c>
      <c r="AP11" s="79" t="s">
        <v>219</v>
      </c>
      <c r="AQ11" s="61"/>
      <c r="AR11" s="119"/>
      <c r="AS11" s="103" t="s">
        <v>85</v>
      </c>
      <c r="AT11" s="104">
        <v>196.38464551508031</v>
      </c>
      <c r="AU11" s="79" t="s">
        <v>219</v>
      </c>
    </row>
    <row r="12" spans="1:47" ht="15.75" x14ac:dyDescent="0.25">
      <c r="A12" s="61"/>
      <c r="B12" s="61"/>
      <c r="C12" s="95" t="s">
        <v>14</v>
      </c>
      <c r="D12" s="95"/>
      <c r="E12" s="4">
        <v>4510</v>
      </c>
      <c r="F12" s="95">
        <v>29.5</v>
      </c>
      <c r="G12" s="4">
        <v>7.86</v>
      </c>
      <c r="H12" s="4">
        <v>250</v>
      </c>
      <c r="I12" s="4">
        <v>153.6</v>
      </c>
      <c r="J12" s="4">
        <v>480</v>
      </c>
      <c r="K12" s="4">
        <v>26</v>
      </c>
      <c r="L12" s="4">
        <v>201.3</v>
      </c>
      <c r="M12" s="4">
        <v>712.5</v>
      </c>
      <c r="N12" s="4">
        <v>1187.5</v>
      </c>
      <c r="O12" s="4">
        <v>22.5</v>
      </c>
      <c r="P12" s="96">
        <f t="shared" si="0"/>
        <v>3.0066666666666668</v>
      </c>
      <c r="Q12" s="80" t="s">
        <v>222</v>
      </c>
      <c r="R12" s="80">
        <f t="shared" si="1"/>
        <v>0.86000000000000032</v>
      </c>
      <c r="S12" s="80">
        <f t="shared" si="2"/>
        <v>3.3333333333333335</v>
      </c>
      <c r="T12" s="80">
        <f t="shared" si="3"/>
        <v>3.0720000000000001</v>
      </c>
      <c r="U12" s="80">
        <f t="shared" si="4"/>
        <v>2.4</v>
      </c>
      <c r="V12" s="80">
        <f t="shared" si="5"/>
        <v>2.1666666666666665</v>
      </c>
      <c r="W12" s="80">
        <f t="shared" si="6"/>
        <v>1.6775</v>
      </c>
      <c r="X12" s="80">
        <f t="shared" si="7"/>
        <v>2.85</v>
      </c>
      <c r="Y12" s="80">
        <f t="shared" si="7"/>
        <v>4.75</v>
      </c>
      <c r="Z12" s="81">
        <f t="shared" si="8"/>
        <v>0.45</v>
      </c>
      <c r="AA12" s="96">
        <f t="shared" si="9"/>
        <v>7.0661966314140186E-3</v>
      </c>
      <c r="AB12" s="80" t="s">
        <v>222</v>
      </c>
      <c r="AC12" s="97">
        <f t="shared" si="10"/>
        <v>0.37896592244418303</v>
      </c>
      <c r="AD12" s="97">
        <f t="shared" si="11"/>
        <v>0.15667841754798267</v>
      </c>
      <c r="AE12" s="97">
        <f t="shared" si="12"/>
        <v>0.21659224441833125</v>
      </c>
      <c r="AF12" s="97">
        <f t="shared" si="13"/>
        <v>4.230317273795544E-2</v>
      </c>
      <c r="AG12" s="97">
        <f t="shared" si="14"/>
        <v>0.63650607128868064</v>
      </c>
      <c r="AH12" s="97">
        <f t="shared" si="15"/>
        <v>4.9280258519389004E-2</v>
      </c>
      <c r="AI12" s="97">
        <f t="shared" si="16"/>
        <v>4.0188014101057441E-2</v>
      </c>
      <c r="AJ12" s="97">
        <f t="shared" si="16"/>
        <v>6.6980023501762409E-2</v>
      </c>
      <c r="AK12" s="98">
        <f t="shared" si="17"/>
        <v>3.1727379553466495E-2</v>
      </c>
      <c r="AL12" s="68">
        <f t="shared" si="18"/>
        <v>1.6262877007442225</v>
      </c>
      <c r="AM12" s="68"/>
      <c r="AN12" s="99">
        <f t="shared" si="19"/>
        <v>162.62877007442225</v>
      </c>
      <c r="AO12" s="94" t="s">
        <v>14</v>
      </c>
      <c r="AP12" s="79" t="s">
        <v>219</v>
      </c>
      <c r="AQ12" s="61"/>
      <c r="AR12" s="119" t="s">
        <v>87</v>
      </c>
      <c r="AS12" s="103" t="s">
        <v>84</v>
      </c>
      <c r="AT12" s="104">
        <v>162.62877007442225</v>
      </c>
      <c r="AU12" s="79" t="s">
        <v>219</v>
      </c>
    </row>
    <row r="13" spans="1:47" ht="15.75" x14ac:dyDescent="0.25">
      <c r="A13" s="61"/>
      <c r="B13" s="61"/>
      <c r="C13" s="95" t="s">
        <v>15</v>
      </c>
      <c r="D13" s="95"/>
      <c r="E13" s="4">
        <v>4330</v>
      </c>
      <c r="F13" s="95">
        <v>31.3</v>
      </c>
      <c r="G13" s="4">
        <v>8.68</v>
      </c>
      <c r="H13" s="4">
        <v>240</v>
      </c>
      <c r="I13" s="4">
        <v>166.4</v>
      </c>
      <c r="J13" s="4">
        <v>430</v>
      </c>
      <c r="K13" s="4">
        <v>21.5</v>
      </c>
      <c r="L13" s="4">
        <v>207.4</v>
      </c>
      <c r="M13" s="4">
        <v>687.5</v>
      </c>
      <c r="N13" s="4">
        <v>1187.5</v>
      </c>
      <c r="O13" s="4">
        <v>8.5</v>
      </c>
      <c r="P13" s="96">
        <f t="shared" si="0"/>
        <v>2.8866666666666667</v>
      </c>
      <c r="Q13" s="80" t="s">
        <v>222</v>
      </c>
      <c r="R13" s="80">
        <f t="shared" si="1"/>
        <v>1.6799999999999997</v>
      </c>
      <c r="S13" s="80">
        <f t="shared" si="2"/>
        <v>3.2</v>
      </c>
      <c r="T13" s="80">
        <f t="shared" si="3"/>
        <v>3.3280000000000003</v>
      </c>
      <c r="U13" s="80">
        <f t="shared" si="4"/>
        <v>2.15</v>
      </c>
      <c r="V13" s="80">
        <f t="shared" si="5"/>
        <v>1.7916666666666667</v>
      </c>
      <c r="W13" s="80">
        <f t="shared" si="6"/>
        <v>1.7283333333333333</v>
      </c>
      <c r="X13" s="80">
        <f t="shared" si="7"/>
        <v>2.75</v>
      </c>
      <c r="Y13" s="80">
        <f t="shared" si="7"/>
        <v>4.75</v>
      </c>
      <c r="Z13" s="81">
        <f t="shared" si="8"/>
        <v>0.17</v>
      </c>
      <c r="AA13" s="96">
        <f t="shared" si="9"/>
        <v>6.7841754798276498E-3</v>
      </c>
      <c r="AB13" s="80" t="s">
        <v>222</v>
      </c>
      <c r="AC13" s="97">
        <f t="shared" si="10"/>
        <v>0.74030552291421758</v>
      </c>
      <c r="AD13" s="97">
        <f t="shared" si="11"/>
        <v>0.15041128084606337</v>
      </c>
      <c r="AE13" s="97">
        <f t="shared" si="12"/>
        <v>0.23464159811985888</v>
      </c>
      <c r="AF13" s="97">
        <f t="shared" si="13"/>
        <v>3.7896592244418409E-2</v>
      </c>
      <c r="AG13" s="97">
        <f t="shared" si="14"/>
        <v>0.52634155895025525</v>
      </c>
      <c r="AH13" s="97">
        <f t="shared" si="15"/>
        <v>5.0773599686643217E-2</v>
      </c>
      <c r="AI13" s="97">
        <f t="shared" si="16"/>
        <v>3.8777908343125604E-2</v>
      </c>
      <c r="AJ13" s="97">
        <f>Y13*0.0141010575793184</f>
        <v>6.6980023501762409E-2</v>
      </c>
      <c r="AK13" s="98">
        <f t="shared" si="17"/>
        <v>1.1985898942420675E-2</v>
      </c>
      <c r="AL13" s="68">
        <f t="shared" si="18"/>
        <v>1.8648981590285929</v>
      </c>
      <c r="AM13" s="68"/>
      <c r="AN13" s="99">
        <f t="shared" si="19"/>
        <v>186.48981590285928</v>
      </c>
      <c r="AO13" s="94" t="s">
        <v>15</v>
      </c>
      <c r="AP13" s="79" t="s">
        <v>219</v>
      </c>
      <c r="AQ13" s="61"/>
      <c r="AR13" s="119"/>
      <c r="AS13" s="103" t="s">
        <v>85</v>
      </c>
      <c r="AT13" s="104">
        <v>209.08426361143748</v>
      </c>
      <c r="AU13" s="85" t="s">
        <v>223</v>
      </c>
    </row>
    <row r="14" spans="1:47" ht="15.75" x14ac:dyDescent="0.25">
      <c r="A14" s="61"/>
      <c r="B14" s="61"/>
      <c r="C14" s="95" t="s">
        <v>16</v>
      </c>
      <c r="D14" s="95"/>
      <c r="E14" s="4">
        <v>4600</v>
      </c>
      <c r="F14" s="95">
        <v>30.4</v>
      </c>
      <c r="G14" s="4">
        <v>8.17</v>
      </c>
      <c r="H14" s="4">
        <v>262.5</v>
      </c>
      <c r="I14" s="4">
        <v>204.5</v>
      </c>
      <c r="J14" s="4">
        <v>510</v>
      </c>
      <c r="K14" s="4">
        <v>28.5</v>
      </c>
      <c r="L14" s="4">
        <v>189.1</v>
      </c>
      <c r="M14" s="4">
        <v>837.5</v>
      </c>
      <c r="N14" s="4">
        <v>1162.5</v>
      </c>
      <c r="O14" s="4">
        <v>31.5</v>
      </c>
      <c r="P14" s="96">
        <f t="shared" si="0"/>
        <v>3.0666666666666669</v>
      </c>
      <c r="Q14" s="80" t="s">
        <v>222</v>
      </c>
      <c r="R14" s="80">
        <f t="shared" si="1"/>
        <v>1.17</v>
      </c>
      <c r="S14" s="80">
        <f t="shared" si="2"/>
        <v>3.5</v>
      </c>
      <c r="T14" s="80">
        <f t="shared" si="3"/>
        <v>4.09</v>
      </c>
      <c r="U14" s="80">
        <f t="shared" si="4"/>
        <v>2.5499999999999998</v>
      </c>
      <c r="V14" s="80">
        <f t="shared" si="5"/>
        <v>2.375</v>
      </c>
      <c r="W14" s="80">
        <f t="shared" si="6"/>
        <v>1.5758333333333332</v>
      </c>
      <c r="X14" s="80">
        <f t="shared" si="7"/>
        <v>3.35</v>
      </c>
      <c r="Y14" s="80">
        <f t="shared" si="7"/>
        <v>4.6500000000000004</v>
      </c>
      <c r="Z14" s="81">
        <f t="shared" si="8"/>
        <v>0.63</v>
      </c>
      <c r="AA14" s="96">
        <f t="shared" si="9"/>
        <v>7.2072072072072038E-3</v>
      </c>
      <c r="AB14" s="80" t="s">
        <v>222</v>
      </c>
      <c r="AC14" s="97">
        <f t="shared" si="10"/>
        <v>0.5155699177438301</v>
      </c>
      <c r="AD14" s="97">
        <f t="shared" si="11"/>
        <v>0.16451233842538182</v>
      </c>
      <c r="AE14" s="97">
        <f t="shared" si="12"/>
        <v>0.2883666274970621</v>
      </c>
      <c r="AF14" s="97">
        <f t="shared" si="13"/>
        <v>4.494712103407765E-2</v>
      </c>
      <c r="AG14" s="97">
        <f t="shared" si="14"/>
        <v>0.69770857814336151</v>
      </c>
      <c r="AH14" s="97">
        <f t="shared" si="15"/>
        <v>4.6293576184880579E-2</v>
      </c>
      <c r="AI14" s="97">
        <f t="shared" si="16"/>
        <v>4.7238542890716641E-2</v>
      </c>
      <c r="AJ14" s="97">
        <f t="shared" si="16"/>
        <v>6.5569917743830572E-2</v>
      </c>
      <c r="AK14" s="98">
        <f t="shared" si="17"/>
        <v>4.4418331374853091E-2</v>
      </c>
      <c r="AL14" s="68">
        <f t="shared" si="18"/>
        <v>1.9218321582452016</v>
      </c>
      <c r="AM14" s="68"/>
      <c r="AN14" s="99">
        <f t="shared" si="19"/>
        <v>192.18321582452015</v>
      </c>
      <c r="AO14" s="94" t="s">
        <v>16</v>
      </c>
      <c r="AP14" s="79" t="s">
        <v>219</v>
      </c>
      <c r="AQ14" s="61"/>
      <c r="AR14" s="119" t="s">
        <v>88</v>
      </c>
      <c r="AS14" s="103" t="s">
        <v>84</v>
      </c>
      <c r="AT14" s="104">
        <v>164.46283783783781</v>
      </c>
      <c r="AU14" s="79" t="s">
        <v>219</v>
      </c>
    </row>
    <row r="15" spans="1:47" ht="15.75" x14ac:dyDescent="0.25">
      <c r="A15" s="61"/>
      <c r="B15" s="61"/>
      <c r="C15" s="95" t="s">
        <v>34</v>
      </c>
      <c r="D15" s="95"/>
      <c r="E15" s="4">
        <v>4690</v>
      </c>
      <c r="F15" s="95">
        <v>30.8</v>
      </c>
      <c r="G15" s="4">
        <v>7.91</v>
      </c>
      <c r="H15" s="4">
        <v>247.3</v>
      </c>
      <c r="I15" s="4">
        <v>204.8</v>
      </c>
      <c r="J15" s="4">
        <v>462.5</v>
      </c>
      <c r="K15" s="4">
        <v>31</v>
      </c>
      <c r="L15" s="4">
        <v>198.25</v>
      </c>
      <c r="M15" s="4">
        <v>750</v>
      </c>
      <c r="N15" s="4">
        <v>1350</v>
      </c>
      <c r="O15" s="4">
        <v>6.5</v>
      </c>
      <c r="P15" s="96">
        <f t="shared" si="0"/>
        <v>3.1266666666666665</v>
      </c>
      <c r="Q15" s="80" t="s">
        <v>222</v>
      </c>
      <c r="R15" s="80">
        <f t="shared" si="1"/>
        <v>0.91000000000000014</v>
      </c>
      <c r="S15" s="80">
        <f t="shared" si="2"/>
        <v>3.2973333333333334</v>
      </c>
      <c r="T15" s="80">
        <f t="shared" si="3"/>
        <v>4.0960000000000001</v>
      </c>
      <c r="U15" s="80">
        <f t="shared" si="4"/>
        <v>2.3125</v>
      </c>
      <c r="V15" s="80">
        <f t="shared" si="5"/>
        <v>2.5833333333333335</v>
      </c>
      <c r="W15" s="80">
        <f t="shared" si="6"/>
        <v>1.6520833333333333</v>
      </c>
      <c r="X15" s="80">
        <f t="shared" si="7"/>
        <v>3</v>
      </c>
      <c r="Y15" s="80">
        <f t="shared" si="7"/>
        <v>5.4</v>
      </c>
      <c r="Z15" s="81">
        <f t="shared" si="8"/>
        <v>0.13</v>
      </c>
      <c r="AA15" s="96">
        <f t="shared" si="9"/>
        <v>7.3482177830003874E-3</v>
      </c>
      <c r="AB15" s="80" t="s">
        <v>222</v>
      </c>
      <c r="AC15" s="97">
        <f t="shared" si="10"/>
        <v>0.400998824911868</v>
      </c>
      <c r="AD15" s="97">
        <f t="shared" si="11"/>
        <v>0.15498629063846447</v>
      </c>
      <c r="AE15" s="97">
        <f t="shared" si="12"/>
        <v>0.28878965922444166</v>
      </c>
      <c r="AF15" s="97">
        <f t="shared" si="13"/>
        <v>4.0760869565217482E-2</v>
      </c>
      <c r="AG15" s="97">
        <f t="shared" si="14"/>
        <v>0.75891108499804238</v>
      </c>
      <c r="AH15" s="97">
        <f t="shared" si="15"/>
        <v>4.8533587935761902E-2</v>
      </c>
      <c r="AI15" s="97">
        <f t="shared" si="16"/>
        <v>4.2303172737955204E-2</v>
      </c>
      <c r="AJ15" s="97">
        <f t="shared" si="16"/>
        <v>7.6145710928319371E-2</v>
      </c>
      <c r="AK15" s="98">
        <f t="shared" si="17"/>
        <v>9.1656874265569864E-3</v>
      </c>
      <c r="AL15" s="68">
        <f t="shared" si="18"/>
        <v>1.8279431061496276</v>
      </c>
      <c r="AM15" s="68"/>
      <c r="AN15" s="99">
        <f t="shared" si="19"/>
        <v>182.79431061496277</v>
      </c>
      <c r="AO15" s="94" t="s">
        <v>34</v>
      </c>
      <c r="AP15" s="79" t="s">
        <v>219</v>
      </c>
      <c r="AQ15" s="61"/>
      <c r="AR15" s="119"/>
      <c r="AS15" s="103" t="s">
        <v>85</v>
      </c>
      <c r="AT15" s="104">
        <v>192.18321582452015</v>
      </c>
      <c r="AU15" s="79" t="s">
        <v>219</v>
      </c>
    </row>
    <row r="16" spans="1:47" ht="15.75" x14ac:dyDescent="0.25">
      <c r="A16" s="61"/>
      <c r="B16" s="61"/>
      <c r="C16" s="95" t="s">
        <v>17</v>
      </c>
      <c r="D16" s="95"/>
      <c r="E16" s="4">
        <v>5180</v>
      </c>
      <c r="F16" s="95">
        <v>30.1</v>
      </c>
      <c r="G16" s="4">
        <v>8.2799999999999994</v>
      </c>
      <c r="H16" s="4">
        <v>272.5</v>
      </c>
      <c r="I16" s="4">
        <v>192</v>
      </c>
      <c r="J16" s="4">
        <v>450</v>
      </c>
      <c r="K16" s="4">
        <v>30</v>
      </c>
      <c r="L16" s="4">
        <v>186.05</v>
      </c>
      <c r="M16" s="4">
        <v>878.5</v>
      </c>
      <c r="N16" s="4">
        <v>1225</v>
      </c>
      <c r="O16" s="4">
        <v>16.5</v>
      </c>
      <c r="P16" s="96">
        <f t="shared" si="0"/>
        <v>3.4533333333333331</v>
      </c>
      <c r="Q16" s="80" t="s">
        <v>222</v>
      </c>
      <c r="R16" s="80">
        <f t="shared" si="1"/>
        <v>1.2799999999999994</v>
      </c>
      <c r="S16" s="80">
        <f t="shared" si="2"/>
        <v>3.6333333333333333</v>
      </c>
      <c r="T16" s="80">
        <f t="shared" si="3"/>
        <v>3.84</v>
      </c>
      <c r="U16" s="80">
        <f t="shared" si="4"/>
        <v>2.25</v>
      </c>
      <c r="V16" s="80">
        <f t="shared" si="5"/>
        <v>2.5</v>
      </c>
      <c r="W16" s="80">
        <f t="shared" si="6"/>
        <v>1.5504166666666668</v>
      </c>
      <c r="X16" s="80">
        <f t="shared" si="7"/>
        <v>3.5139999999999998</v>
      </c>
      <c r="Y16" s="80">
        <f t="shared" si="7"/>
        <v>4.9000000000000004</v>
      </c>
      <c r="Z16" s="81">
        <f t="shared" si="8"/>
        <v>0.33</v>
      </c>
      <c r="AA16" s="96">
        <f t="shared" si="9"/>
        <v>8.1159420289855025E-3</v>
      </c>
      <c r="AB16" s="80" t="s">
        <v>222</v>
      </c>
      <c r="AC16" s="97">
        <f t="shared" si="10"/>
        <v>0.56404230317273696</v>
      </c>
      <c r="AD16" s="97">
        <f t="shared" si="11"/>
        <v>0.1707794751273011</v>
      </c>
      <c r="AE16" s="97">
        <f t="shared" si="12"/>
        <v>0.27074030552291406</v>
      </c>
      <c r="AF16" s="97">
        <f t="shared" si="13"/>
        <v>3.9659224441833223E-2</v>
      </c>
      <c r="AG16" s="97">
        <f t="shared" si="14"/>
        <v>0.73443008225617001</v>
      </c>
      <c r="AH16" s="97">
        <f t="shared" si="15"/>
        <v>4.5546905601253476E-2</v>
      </c>
      <c r="AI16" s="97">
        <f t="shared" si="16"/>
        <v>4.9551116333724859E-2</v>
      </c>
      <c r="AJ16" s="97">
        <f t="shared" si="16"/>
        <v>6.9095182138660172E-2</v>
      </c>
      <c r="AK16" s="98">
        <f t="shared" si="17"/>
        <v>2.3266745005875427E-2</v>
      </c>
      <c r="AL16" s="68">
        <f t="shared" si="18"/>
        <v>1.9752272816294545</v>
      </c>
      <c r="AM16" s="68"/>
      <c r="AN16" s="99">
        <f t="shared" si="19"/>
        <v>197.52272816294544</v>
      </c>
      <c r="AO16" s="94" t="s">
        <v>17</v>
      </c>
      <c r="AP16" s="79" t="s">
        <v>219</v>
      </c>
      <c r="AQ16" s="61"/>
      <c r="AR16" s="64"/>
      <c r="AS16" s="61"/>
      <c r="AT16" s="61"/>
    </row>
    <row r="17" spans="1:46" ht="15.75" x14ac:dyDescent="0.25">
      <c r="A17" s="61"/>
      <c r="B17" s="61"/>
      <c r="C17" s="95" t="s">
        <v>35</v>
      </c>
      <c r="D17" s="95"/>
      <c r="E17" s="4">
        <v>4780</v>
      </c>
      <c r="F17" s="95">
        <v>29.3</v>
      </c>
      <c r="G17" s="4">
        <v>8.11</v>
      </c>
      <c r="H17" s="4">
        <v>317.5</v>
      </c>
      <c r="I17" s="4">
        <v>204.8</v>
      </c>
      <c r="J17" s="4">
        <v>462.5</v>
      </c>
      <c r="K17" s="4">
        <v>31</v>
      </c>
      <c r="L17" s="4">
        <v>198.25</v>
      </c>
      <c r="M17" s="4">
        <v>725</v>
      </c>
      <c r="N17" s="4">
        <v>1375</v>
      </c>
      <c r="O17" s="4">
        <v>7</v>
      </c>
      <c r="P17" s="96">
        <f t="shared" si="0"/>
        <v>3.1866666666666665</v>
      </c>
      <c r="Q17" s="80" t="s">
        <v>222</v>
      </c>
      <c r="R17" s="80">
        <f t="shared" si="1"/>
        <v>1.1099999999999994</v>
      </c>
      <c r="S17" s="80">
        <f t="shared" si="2"/>
        <v>4.2333333333333334</v>
      </c>
      <c r="T17" s="80">
        <f t="shared" si="3"/>
        <v>4.0960000000000001</v>
      </c>
      <c r="U17" s="80">
        <f t="shared" si="4"/>
        <v>2.3125</v>
      </c>
      <c r="V17" s="80">
        <f t="shared" si="5"/>
        <v>2.5833333333333335</v>
      </c>
      <c r="W17" s="80">
        <f t="shared" si="6"/>
        <v>1.6520833333333333</v>
      </c>
      <c r="X17" s="80">
        <f t="shared" si="7"/>
        <v>2.9</v>
      </c>
      <c r="Y17" s="80">
        <f t="shared" si="7"/>
        <v>5.5</v>
      </c>
      <c r="Z17" s="81">
        <f t="shared" si="8"/>
        <v>0.14000000000000001</v>
      </c>
      <c r="AA17" s="96">
        <f t="shared" si="9"/>
        <v>7.4892283587935718E-3</v>
      </c>
      <c r="AB17" s="80" t="s">
        <v>222</v>
      </c>
      <c r="AC17" s="97">
        <f t="shared" si="10"/>
        <v>0.48913043478260787</v>
      </c>
      <c r="AD17" s="97">
        <f t="shared" si="11"/>
        <v>0.19898159028593801</v>
      </c>
      <c r="AE17" s="97">
        <f t="shared" si="12"/>
        <v>0.28878965922444166</v>
      </c>
      <c r="AF17" s="97">
        <f t="shared" si="13"/>
        <v>4.0760869565217482E-2</v>
      </c>
      <c r="AG17" s="97">
        <f t="shared" si="14"/>
        <v>0.75891108499804238</v>
      </c>
      <c r="AH17" s="97">
        <f t="shared" si="15"/>
        <v>4.8533587935761902E-2</v>
      </c>
      <c r="AI17" s="97">
        <f t="shared" si="16"/>
        <v>4.089306698002336E-2</v>
      </c>
      <c r="AJ17" s="97">
        <f t="shared" si="16"/>
        <v>7.7555816686251208E-2</v>
      </c>
      <c r="AK17" s="98">
        <f t="shared" si="17"/>
        <v>9.8707403055229102E-3</v>
      </c>
      <c r="AL17" s="68">
        <f t="shared" si="18"/>
        <v>1.9609160791226004</v>
      </c>
      <c r="AM17" s="68"/>
      <c r="AN17" s="99">
        <f t="shared" si="19"/>
        <v>196.09160791226003</v>
      </c>
      <c r="AO17" s="94" t="s">
        <v>35</v>
      </c>
      <c r="AP17" s="79" t="s">
        <v>219</v>
      </c>
      <c r="AQ17" s="61"/>
      <c r="AR17" s="64"/>
      <c r="AS17" s="61"/>
      <c r="AT17" s="61"/>
    </row>
    <row r="18" spans="1:46" ht="15.75" x14ac:dyDescent="0.25">
      <c r="A18" s="61"/>
      <c r="B18" s="61"/>
      <c r="C18" s="95" t="s">
        <v>26</v>
      </c>
      <c r="D18" s="95"/>
      <c r="E18" s="4">
        <v>4160</v>
      </c>
      <c r="F18" s="95">
        <v>29.1</v>
      </c>
      <c r="G18" s="4">
        <v>8.11</v>
      </c>
      <c r="H18" s="4">
        <v>237.5</v>
      </c>
      <c r="I18" s="4">
        <v>153.6</v>
      </c>
      <c r="J18" s="4">
        <v>430</v>
      </c>
      <c r="K18" s="4">
        <v>34</v>
      </c>
      <c r="L18" s="4">
        <v>198.25</v>
      </c>
      <c r="M18" s="4">
        <v>687.5</v>
      </c>
      <c r="N18" s="4">
        <v>1037.5</v>
      </c>
      <c r="O18" s="4">
        <v>12.5</v>
      </c>
      <c r="P18" s="96">
        <f t="shared" si="0"/>
        <v>2.7733333333333334</v>
      </c>
      <c r="Q18" s="80" t="s">
        <v>222</v>
      </c>
      <c r="R18" s="80">
        <f t="shared" si="1"/>
        <v>1.1099999999999994</v>
      </c>
      <c r="S18" s="80">
        <f t="shared" si="2"/>
        <v>3.1666666666666665</v>
      </c>
      <c r="T18" s="80">
        <f t="shared" si="3"/>
        <v>3.0720000000000001</v>
      </c>
      <c r="U18" s="80">
        <f t="shared" si="4"/>
        <v>2.15</v>
      </c>
      <c r="V18" s="80">
        <f t="shared" si="5"/>
        <v>2.8333333333333335</v>
      </c>
      <c r="W18" s="80">
        <f t="shared" si="6"/>
        <v>1.6520833333333333</v>
      </c>
      <c r="X18" s="80">
        <f>M18/250</f>
        <v>2.75</v>
      </c>
      <c r="Y18" s="80">
        <f t="shared" si="7"/>
        <v>4.1500000000000004</v>
      </c>
      <c r="Z18" s="81">
        <f t="shared" si="8"/>
        <v>0.25</v>
      </c>
      <c r="AA18" s="96">
        <f t="shared" si="9"/>
        <v>6.5178221699960792E-3</v>
      </c>
      <c r="AB18" s="80" t="s">
        <v>222</v>
      </c>
      <c r="AC18" s="97">
        <f t="shared" si="10"/>
        <v>0.48913043478260787</v>
      </c>
      <c r="AD18" s="97">
        <f t="shared" si="11"/>
        <v>0.14884449667058353</v>
      </c>
      <c r="AE18" s="97">
        <f t="shared" si="12"/>
        <v>0.21659224441833125</v>
      </c>
      <c r="AF18" s="97">
        <f t="shared" si="13"/>
        <v>3.7896592244418409E-2</v>
      </c>
      <c r="AG18" s="97">
        <f t="shared" si="14"/>
        <v>0.83235409322365939</v>
      </c>
      <c r="AH18" s="97">
        <f t="shared" si="15"/>
        <v>4.8533587935761902E-2</v>
      </c>
      <c r="AI18" s="97">
        <f t="shared" si="16"/>
        <v>3.8777908343125604E-2</v>
      </c>
      <c r="AJ18" s="97">
        <f t="shared" si="16"/>
        <v>5.8519388954171365E-2</v>
      </c>
      <c r="AK18" s="98">
        <f t="shared" si="17"/>
        <v>1.7626321974148051E-2</v>
      </c>
      <c r="AL18" s="68">
        <f t="shared" si="18"/>
        <v>1.8947928907168035</v>
      </c>
      <c r="AM18" s="68"/>
      <c r="AN18" s="99">
        <f t="shared" si="19"/>
        <v>189.47928907168034</v>
      </c>
      <c r="AO18" s="94" t="s">
        <v>26</v>
      </c>
      <c r="AP18" s="79" t="s">
        <v>219</v>
      </c>
      <c r="AQ18" s="61"/>
      <c r="AR18" s="64"/>
      <c r="AS18" s="61"/>
      <c r="AT18" s="61"/>
    </row>
    <row r="19" spans="1:46" ht="15.75" x14ac:dyDescent="0.25">
      <c r="A19" s="61"/>
      <c r="B19" s="61"/>
      <c r="C19" s="95" t="s">
        <v>27</v>
      </c>
      <c r="D19" s="95"/>
      <c r="E19" s="4">
        <v>4320</v>
      </c>
      <c r="F19" s="95">
        <v>29.7</v>
      </c>
      <c r="G19" s="4">
        <v>8.16</v>
      </c>
      <c r="H19" s="4">
        <v>232.5</v>
      </c>
      <c r="I19" s="4">
        <v>163.80000000000001</v>
      </c>
      <c r="J19" s="4">
        <v>450</v>
      </c>
      <c r="K19" s="4">
        <v>23</v>
      </c>
      <c r="L19" s="4">
        <v>198.25</v>
      </c>
      <c r="M19" s="4">
        <v>712.5</v>
      </c>
      <c r="N19" s="4">
        <v>1112.5</v>
      </c>
      <c r="O19" s="4">
        <v>4</v>
      </c>
      <c r="P19" s="96">
        <f t="shared" si="0"/>
        <v>2.88</v>
      </c>
      <c r="Q19" s="80" t="s">
        <v>222</v>
      </c>
      <c r="R19" s="80">
        <f t="shared" si="1"/>
        <v>1.1600000000000001</v>
      </c>
      <c r="S19" s="80">
        <f t="shared" si="2"/>
        <v>3.1</v>
      </c>
      <c r="T19" s="80">
        <f t="shared" si="3"/>
        <v>3.2760000000000002</v>
      </c>
      <c r="U19" s="80">
        <f t="shared" si="4"/>
        <v>2.25</v>
      </c>
      <c r="V19" s="80">
        <f t="shared" si="5"/>
        <v>1.9166666666666667</v>
      </c>
      <c r="W19" s="80">
        <f t="shared" si="6"/>
        <v>1.6520833333333333</v>
      </c>
      <c r="X19" s="80">
        <f t="shared" si="7"/>
        <v>2.85</v>
      </c>
      <c r="Y19" s="80">
        <f t="shared" si="7"/>
        <v>4.45</v>
      </c>
      <c r="Z19" s="81">
        <f t="shared" si="8"/>
        <v>0.08</v>
      </c>
      <c r="AA19" s="96">
        <f t="shared" si="9"/>
        <v>6.7685076380728515E-3</v>
      </c>
      <c r="AB19" s="80" t="s">
        <v>222</v>
      </c>
      <c r="AC19" s="97">
        <f t="shared" si="10"/>
        <v>0.51116333725029328</v>
      </c>
      <c r="AD19" s="97">
        <f t="shared" si="11"/>
        <v>0.1457109283196239</v>
      </c>
      <c r="AE19" s="97">
        <f t="shared" si="12"/>
        <v>0.23097532314923608</v>
      </c>
      <c r="AF19" s="97">
        <f t="shared" si="13"/>
        <v>3.9659224441833223E-2</v>
      </c>
      <c r="AG19" s="97">
        <f t="shared" si="14"/>
        <v>0.56306306306306375</v>
      </c>
      <c r="AH19" s="97">
        <f t="shared" si="15"/>
        <v>4.8533587935761902E-2</v>
      </c>
      <c r="AI19" s="97">
        <f t="shared" si="16"/>
        <v>4.0188014101057441E-2</v>
      </c>
      <c r="AJ19" s="97">
        <f t="shared" si="16"/>
        <v>6.2749706227966884E-2</v>
      </c>
      <c r="AK19" s="98">
        <f t="shared" si="17"/>
        <v>5.6404230317273762E-3</v>
      </c>
      <c r="AL19" s="68">
        <f t="shared" si="18"/>
        <v>1.6544521151586364</v>
      </c>
      <c r="AM19" s="68"/>
      <c r="AN19" s="99">
        <f t="shared" si="19"/>
        <v>165.44521151586363</v>
      </c>
      <c r="AO19" s="94" t="s">
        <v>27</v>
      </c>
      <c r="AP19" s="79" t="s">
        <v>219</v>
      </c>
      <c r="AQ19" s="61"/>
      <c r="AR19" s="64"/>
      <c r="AS19" s="61"/>
      <c r="AT19" s="61"/>
    </row>
    <row r="20" spans="1:46" ht="15.75" x14ac:dyDescent="0.25">
      <c r="A20" s="61"/>
      <c r="B20" s="61"/>
      <c r="C20" s="95" t="s">
        <v>28</v>
      </c>
      <c r="D20" s="95"/>
      <c r="E20" s="4">
        <v>4550</v>
      </c>
      <c r="F20" s="95">
        <v>33.799999999999997</v>
      </c>
      <c r="G20" s="4">
        <v>8.0299999999999994</v>
      </c>
      <c r="H20" s="4">
        <v>247.5</v>
      </c>
      <c r="I20" s="4">
        <v>192</v>
      </c>
      <c r="J20" s="4">
        <v>462</v>
      </c>
      <c r="K20" s="4">
        <v>31</v>
      </c>
      <c r="L20" s="4">
        <v>198.25</v>
      </c>
      <c r="M20" s="4">
        <v>750</v>
      </c>
      <c r="N20" s="4">
        <v>1050</v>
      </c>
      <c r="O20" s="4">
        <v>9</v>
      </c>
      <c r="P20" s="96">
        <f t="shared" si="0"/>
        <v>3.0333333333333332</v>
      </c>
      <c r="Q20" s="80" t="s">
        <v>222</v>
      </c>
      <c r="R20" s="80">
        <f t="shared" si="1"/>
        <v>1.0299999999999994</v>
      </c>
      <c r="S20" s="80">
        <f t="shared" si="2"/>
        <v>3.3</v>
      </c>
      <c r="T20" s="80">
        <f t="shared" si="3"/>
        <v>3.84</v>
      </c>
      <c r="U20" s="80">
        <f t="shared" si="4"/>
        <v>2.31</v>
      </c>
      <c r="V20" s="80">
        <f t="shared" si="5"/>
        <v>2.5833333333333335</v>
      </c>
      <c r="W20" s="80">
        <f t="shared" si="6"/>
        <v>1.6520833333333333</v>
      </c>
      <c r="X20" s="80">
        <f t="shared" si="7"/>
        <v>3</v>
      </c>
      <c r="Y20" s="80">
        <f t="shared" si="7"/>
        <v>4.2</v>
      </c>
      <c r="Z20" s="81">
        <f t="shared" si="8"/>
        <v>0.18</v>
      </c>
      <c r="AA20" s="96">
        <f t="shared" si="9"/>
        <v>7.1288679984332116E-3</v>
      </c>
      <c r="AB20" s="80" t="s">
        <v>222</v>
      </c>
      <c r="AC20" s="97">
        <f t="shared" si="10"/>
        <v>0.45387779083431173</v>
      </c>
      <c r="AD20" s="97">
        <f t="shared" si="11"/>
        <v>0.15511163337250283</v>
      </c>
      <c r="AE20" s="97">
        <f t="shared" si="12"/>
        <v>0.27074030552291406</v>
      </c>
      <c r="AF20" s="97">
        <f t="shared" si="13"/>
        <v>4.0716803760282111E-2</v>
      </c>
      <c r="AG20" s="97">
        <f t="shared" si="14"/>
        <v>0.75891108499804238</v>
      </c>
      <c r="AH20" s="97">
        <f t="shared" si="15"/>
        <v>4.8533587935761902E-2</v>
      </c>
      <c r="AI20" s="97">
        <f t="shared" si="16"/>
        <v>4.2303172737955204E-2</v>
      </c>
      <c r="AJ20" s="97">
        <f t="shared" si="16"/>
        <v>5.9224441833137284E-2</v>
      </c>
      <c r="AK20" s="98">
        <f t="shared" si="17"/>
        <v>1.2690951821386597E-2</v>
      </c>
      <c r="AL20" s="68">
        <f t="shared" si="18"/>
        <v>1.8492386408147272</v>
      </c>
      <c r="AM20" s="68"/>
      <c r="AN20" s="99">
        <f t="shared" si="19"/>
        <v>184.92386408147271</v>
      </c>
      <c r="AO20" s="94" t="s">
        <v>28</v>
      </c>
      <c r="AP20" s="79" t="s">
        <v>219</v>
      </c>
      <c r="AQ20" s="61"/>
      <c r="AR20" s="64"/>
      <c r="AS20" s="61"/>
      <c r="AT20" s="61"/>
    </row>
    <row r="21" spans="1:46" ht="15.75" x14ac:dyDescent="0.25">
      <c r="A21" s="61"/>
      <c r="B21" s="61"/>
      <c r="C21" s="95" t="s">
        <v>37</v>
      </c>
      <c r="D21" s="95"/>
      <c r="E21" s="4">
        <v>5180</v>
      </c>
      <c r="F21" s="95">
        <v>30</v>
      </c>
      <c r="G21" s="4">
        <v>8.18</v>
      </c>
      <c r="H21" s="4">
        <v>275</v>
      </c>
      <c r="I21" s="4">
        <v>222.7</v>
      </c>
      <c r="J21" s="4">
        <v>580</v>
      </c>
      <c r="K21" s="4">
        <v>34</v>
      </c>
      <c r="L21" s="4">
        <v>186.05</v>
      </c>
      <c r="M21" s="4">
        <v>900</v>
      </c>
      <c r="N21" s="4">
        <v>1312.5</v>
      </c>
      <c r="O21" s="4">
        <v>16</v>
      </c>
      <c r="P21" s="96">
        <f t="shared" si="0"/>
        <v>3.4533333333333331</v>
      </c>
      <c r="Q21" s="80" t="s">
        <v>222</v>
      </c>
      <c r="R21" s="80">
        <f t="shared" si="1"/>
        <v>1.1799999999999997</v>
      </c>
      <c r="S21" s="80">
        <f t="shared" si="2"/>
        <v>3.6666666666666665</v>
      </c>
      <c r="T21" s="80">
        <f t="shared" si="3"/>
        <v>4.4539999999999997</v>
      </c>
      <c r="U21" s="80">
        <f t="shared" si="4"/>
        <v>2.9</v>
      </c>
      <c r="V21" s="80">
        <f t="shared" si="5"/>
        <v>2.8333333333333335</v>
      </c>
      <c r="W21" s="80">
        <f t="shared" si="6"/>
        <v>1.5504166666666668</v>
      </c>
      <c r="X21" s="80">
        <f t="shared" si="7"/>
        <v>3.6</v>
      </c>
      <c r="Y21" s="80">
        <f t="shared" si="7"/>
        <v>5.25</v>
      </c>
      <c r="Z21" s="81">
        <f t="shared" si="8"/>
        <v>0.32</v>
      </c>
      <c r="AA21" s="96">
        <f t="shared" si="9"/>
        <v>8.1159420289855025E-3</v>
      </c>
      <c r="AB21" s="80" t="s">
        <v>222</v>
      </c>
      <c r="AC21" s="97">
        <f t="shared" si="10"/>
        <v>0.51997649823736702</v>
      </c>
      <c r="AD21" s="97">
        <f t="shared" si="11"/>
        <v>0.17234625930278094</v>
      </c>
      <c r="AE21" s="97">
        <f t="shared" si="12"/>
        <v>0.31403055229142163</v>
      </c>
      <c r="AF21" s="97">
        <f t="shared" si="13"/>
        <v>5.1116333725029488E-2</v>
      </c>
      <c r="AG21" s="97">
        <f t="shared" si="14"/>
        <v>0.83235409322365939</v>
      </c>
      <c r="AH21" s="97">
        <f t="shared" si="15"/>
        <v>4.5546905601253476E-2</v>
      </c>
      <c r="AI21" s="97">
        <f t="shared" si="16"/>
        <v>5.076380728554624E-2</v>
      </c>
      <c r="AJ21" s="97">
        <f t="shared" si="16"/>
        <v>7.4030552291421609E-2</v>
      </c>
      <c r="AK21" s="98">
        <f t="shared" si="17"/>
        <v>2.2561692126909505E-2</v>
      </c>
      <c r="AL21" s="68">
        <f t="shared" si="18"/>
        <v>2.0908426361143748</v>
      </c>
      <c r="AM21" s="68"/>
      <c r="AN21" s="99">
        <f t="shared" si="19"/>
        <v>209.08426361143748</v>
      </c>
      <c r="AO21" s="94" t="s">
        <v>37</v>
      </c>
      <c r="AP21" s="85" t="s">
        <v>223</v>
      </c>
      <c r="AQ21" s="61"/>
      <c r="AR21" s="64"/>
      <c r="AS21" s="61"/>
      <c r="AT21" s="61"/>
    </row>
    <row r="22" spans="1:46" ht="15.75" x14ac:dyDescent="0.25">
      <c r="A22" s="61"/>
      <c r="B22" s="61"/>
      <c r="C22" s="95" t="s">
        <v>18</v>
      </c>
      <c r="D22" s="95"/>
      <c r="E22" s="4">
        <v>4400</v>
      </c>
      <c r="F22" s="95">
        <v>31.8</v>
      </c>
      <c r="G22" s="4">
        <v>7.95</v>
      </c>
      <c r="H22" s="4">
        <v>247.5</v>
      </c>
      <c r="I22" s="4">
        <v>197.1</v>
      </c>
      <c r="J22" s="4">
        <v>440</v>
      </c>
      <c r="K22" s="4">
        <v>27</v>
      </c>
      <c r="L22" s="4">
        <v>204.35</v>
      </c>
      <c r="M22" s="4">
        <v>700</v>
      </c>
      <c r="N22" s="4">
        <v>1200</v>
      </c>
      <c r="O22" s="4">
        <v>11</v>
      </c>
      <c r="P22" s="96">
        <f t="shared" si="0"/>
        <v>2.9333333333333331</v>
      </c>
      <c r="Q22" s="80" t="s">
        <v>222</v>
      </c>
      <c r="R22" s="80">
        <f t="shared" si="1"/>
        <v>0.95000000000000018</v>
      </c>
      <c r="S22" s="80">
        <f t="shared" si="2"/>
        <v>3.3</v>
      </c>
      <c r="T22" s="80">
        <f t="shared" si="3"/>
        <v>3.9419999999999997</v>
      </c>
      <c r="U22" s="80">
        <f t="shared" si="4"/>
        <v>2.2000000000000002</v>
      </c>
      <c r="V22" s="80">
        <f t="shared" si="5"/>
        <v>2.25</v>
      </c>
      <c r="W22" s="80">
        <f t="shared" si="6"/>
        <v>1.7029166666666666</v>
      </c>
      <c r="X22" s="80">
        <f t="shared" si="7"/>
        <v>2.8</v>
      </c>
      <c r="Y22" s="80">
        <f t="shared" si="7"/>
        <v>4.8</v>
      </c>
      <c r="Z22" s="81">
        <f t="shared" si="8"/>
        <v>0.22</v>
      </c>
      <c r="AA22" s="96">
        <f t="shared" si="9"/>
        <v>6.8938503721112368E-3</v>
      </c>
      <c r="AB22" s="80" t="s">
        <v>222</v>
      </c>
      <c r="AC22" s="97">
        <f t="shared" si="10"/>
        <v>0.41862514688601604</v>
      </c>
      <c r="AD22" s="97">
        <f t="shared" si="11"/>
        <v>0.15511163337250283</v>
      </c>
      <c r="AE22" s="97">
        <f t="shared" si="12"/>
        <v>0.27793184488836642</v>
      </c>
      <c r="AF22" s="97">
        <f t="shared" si="13"/>
        <v>3.8777908343125819E-2</v>
      </c>
      <c r="AG22" s="97">
        <f t="shared" si="14"/>
        <v>0.66098707403055301</v>
      </c>
      <c r="AH22" s="97">
        <f t="shared" si="15"/>
        <v>5.0026929103016114E-2</v>
      </c>
      <c r="AI22" s="97">
        <f t="shared" si="16"/>
        <v>3.9482961222091523E-2</v>
      </c>
      <c r="AJ22" s="97">
        <f t="shared" si="16"/>
        <v>6.7685076380728321E-2</v>
      </c>
      <c r="AK22" s="98">
        <f t="shared" si="17"/>
        <v>1.5511163337250285E-2</v>
      </c>
      <c r="AL22" s="68">
        <f t="shared" si="18"/>
        <v>1.7310335879357617</v>
      </c>
      <c r="AM22" s="68"/>
      <c r="AN22" s="99">
        <f t="shared" si="19"/>
        <v>173.10335879357618</v>
      </c>
      <c r="AO22" s="94" t="s">
        <v>18</v>
      </c>
      <c r="AP22" s="79" t="s">
        <v>219</v>
      </c>
      <c r="AQ22" s="61"/>
      <c r="AR22" s="64"/>
      <c r="AS22" s="61"/>
      <c r="AT22" s="61"/>
    </row>
    <row r="23" spans="1:46" ht="15.75" x14ac:dyDescent="0.25">
      <c r="A23" s="61"/>
      <c r="B23" s="61"/>
      <c r="C23" s="95" t="s">
        <v>19</v>
      </c>
      <c r="D23" s="95"/>
      <c r="E23" s="4">
        <v>4160</v>
      </c>
      <c r="F23" s="95">
        <v>31.8</v>
      </c>
      <c r="G23" s="4">
        <v>8.08</v>
      </c>
      <c r="H23" s="4">
        <v>232.5</v>
      </c>
      <c r="I23" s="4">
        <v>179.2</v>
      </c>
      <c r="J23" s="4">
        <v>412.5</v>
      </c>
      <c r="K23" s="4">
        <v>19</v>
      </c>
      <c r="L23" s="4">
        <v>213.5</v>
      </c>
      <c r="M23" s="4">
        <v>662.5</v>
      </c>
      <c r="N23" s="4">
        <v>1162.5</v>
      </c>
      <c r="O23" s="4">
        <v>6</v>
      </c>
      <c r="P23" s="96">
        <f t="shared" si="0"/>
        <v>2.7733333333333334</v>
      </c>
      <c r="Q23" s="80" t="s">
        <v>222</v>
      </c>
      <c r="R23" s="80">
        <f t="shared" si="1"/>
        <v>1.08</v>
      </c>
      <c r="S23" s="80">
        <f t="shared" si="2"/>
        <v>3.1</v>
      </c>
      <c r="T23" s="80">
        <f t="shared" si="3"/>
        <v>3.5839999999999996</v>
      </c>
      <c r="U23" s="80">
        <f t="shared" si="4"/>
        <v>2.0625</v>
      </c>
      <c r="V23" s="80">
        <f t="shared" si="5"/>
        <v>1.5833333333333333</v>
      </c>
      <c r="W23" s="80">
        <f t="shared" si="6"/>
        <v>1.7791666666666666</v>
      </c>
      <c r="X23" s="80">
        <f t="shared" si="7"/>
        <v>2.65</v>
      </c>
      <c r="Y23" s="80">
        <f t="shared" si="7"/>
        <v>4.6500000000000004</v>
      </c>
      <c r="Z23" s="81">
        <f t="shared" si="8"/>
        <v>0.12</v>
      </c>
      <c r="AA23" s="96">
        <f t="shared" si="9"/>
        <v>6.5178221699960792E-3</v>
      </c>
      <c r="AB23" s="80" t="s">
        <v>222</v>
      </c>
      <c r="AC23" s="97">
        <f t="shared" si="10"/>
        <v>0.47591069330199715</v>
      </c>
      <c r="AD23" s="97">
        <f t="shared" si="11"/>
        <v>0.1457109283196239</v>
      </c>
      <c r="AE23" s="97">
        <f t="shared" si="12"/>
        <v>0.25269095182138646</v>
      </c>
      <c r="AF23" s="97">
        <f t="shared" si="13"/>
        <v>3.6354289071680458E-2</v>
      </c>
      <c r="AG23" s="97">
        <f t="shared" si="14"/>
        <v>0.46513905209557432</v>
      </c>
      <c r="AH23" s="97">
        <f t="shared" si="15"/>
        <v>5.226694085389743E-2</v>
      </c>
      <c r="AI23" s="97">
        <f t="shared" si="16"/>
        <v>3.736780258519376E-2</v>
      </c>
      <c r="AJ23" s="97">
        <f t="shared" si="16"/>
        <v>6.5569917743830572E-2</v>
      </c>
      <c r="AK23" s="98">
        <f t="shared" si="17"/>
        <v>8.4606345475910644E-3</v>
      </c>
      <c r="AL23" s="68">
        <f t="shared" si="18"/>
        <v>1.545989032510771</v>
      </c>
      <c r="AM23" s="68"/>
      <c r="AN23" s="99">
        <f t="shared" si="19"/>
        <v>154.5989032510771</v>
      </c>
      <c r="AO23" s="94" t="s">
        <v>19</v>
      </c>
      <c r="AP23" s="79" t="s">
        <v>219</v>
      </c>
      <c r="AQ23" s="61"/>
      <c r="AR23" s="64"/>
      <c r="AS23" s="61"/>
      <c r="AT23" s="61"/>
    </row>
    <row r="24" spans="1:46" ht="15.75" x14ac:dyDescent="0.25">
      <c r="A24" s="61"/>
      <c r="B24" s="61"/>
      <c r="C24" s="95" t="s">
        <v>20</v>
      </c>
      <c r="D24" s="95"/>
      <c r="E24" s="4">
        <v>4600</v>
      </c>
      <c r="F24" s="95">
        <v>30.6</v>
      </c>
      <c r="G24" s="4">
        <v>7.77</v>
      </c>
      <c r="H24" s="4">
        <v>252.5</v>
      </c>
      <c r="I24" s="4">
        <v>204.8</v>
      </c>
      <c r="J24" s="4">
        <v>500</v>
      </c>
      <c r="K24" s="4">
        <v>26</v>
      </c>
      <c r="L24" s="4">
        <v>198.25</v>
      </c>
      <c r="M24" s="4">
        <v>750</v>
      </c>
      <c r="N24" s="4">
        <v>1225</v>
      </c>
      <c r="O24" s="4">
        <v>7.5</v>
      </c>
      <c r="P24" s="96">
        <f t="shared" si="0"/>
        <v>3.0666666666666669</v>
      </c>
      <c r="Q24" s="80" t="s">
        <v>222</v>
      </c>
      <c r="R24" s="80">
        <f t="shared" si="1"/>
        <v>0.76999999999999957</v>
      </c>
      <c r="S24" s="80">
        <f t="shared" si="2"/>
        <v>3.3666666666666667</v>
      </c>
      <c r="T24" s="80">
        <f t="shared" si="3"/>
        <v>4.0960000000000001</v>
      </c>
      <c r="U24" s="80">
        <f t="shared" si="4"/>
        <v>2.5</v>
      </c>
      <c r="V24" s="80">
        <f t="shared" si="5"/>
        <v>2.1666666666666665</v>
      </c>
      <c r="W24" s="80">
        <f t="shared" si="6"/>
        <v>1.6520833333333333</v>
      </c>
      <c r="X24" s="80">
        <f t="shared" si="7"/>
        <v>3</v>
      </c>
      <c r="Y24" s="80">
        <f t="shared" si="7"/>
        <v>4.9000000000000004</v>
      </c>
      <c r="Z24" s="81">
        <f t="shared" si="8"/>
        <v>0.15</v>
      </c>
      <c r="AA24" s="96">
        <f t="shared" si="9"/>
        <v>7.2072072072072038E-3</v>
      </c>
      <c r="AB24" s="80" t="s">
        <v>222</v>
      </c>
      <c r="AC24" s="97">
        <f t="shared" si="10"/>
        <v>0.33930669800234958</v>
      </c>
      <c r="AD24" s="97">
        <f t="shared" si="11"/>
        <v>0.15824520172346251</v>
      </c>
      <c r="AE24" s="97">
        <f t="shared" si="12"/>
        <v>0.28878965922444166</v>
      </c>
      <c r="AF24" s="97">
        <f t="shared" si="13"/>
        <v>4.4065804935370247E-2</v>
      </c>
      <c r="AG24" s="97">
        <f t="shared" si="14"/>
        <v>0.63650607128868064</v>
      </c>
      <c r="AH24" s="97">
        <f t="shared" si="15"/>
        <v>4.8533587935761902E-2</v>
      </c>
      <c r="AI24" s="97">
        <f t="shared" si="16"/>
        <v>4.2303172737955204E-2</v>
      </c>
      <c r="AJ24" s="97">
        <f t="shared" si="16"/>
        <v>6.9095182138660172E-2</v>
      </c>
      <c r="AK24" s="98">
        <f t="shared" si="17"/>
        <v>1.057579318448883E-2</v>
      </c>
      <c r="AL24" s="68">
        <f t="shared" si="18"/>
        <v>1.6446283783783782</v>
      </c>
      <c r="AM24" s="68"/>
      <c r="AN24" s="99">
        <f t="shared" si="19"/>
        <v>164.46283783783781</v>
      </c>
      <c r="AO24" s="94" t="s">
        <v>20</v>
      </c>
      <c r="AP24" s="79" t="s">
        <v>219</v>
      </c>
      <c r="AQ24" s="61"/>
      <c r="AR24" s="64"/>
      <c r="AS24" s="61"/>
      <c r="AT24" s="61"/>
    </row>
    <row r="25" spans="1:46" ht="15.75" x14ac:dyDescent="0.25">
      <c r="A25" s="61"/>
      <c r="B25" s="61"/>
      <c r="C25" s="95" t="s">
        <v>21</v>
      </c>
      <c r="D25" s="95"/>
      <c r="E25" s="4">
        <v>4530</v>
      </c>
      <c r="F25" s="95">
        <v>29.7</v>
      </c>
      <c r="G25" s="4">
        <v>7.98</v>
      </c>
      <c r="H25" s="4">
        <v>262.5</v>
      </c>
      <c r="I25" s="4">
        <v>197.1</v>
      </c>
      <c r="J25" s="4">
        <v>500</v>
      </c>
      <c r="K25" s="4">
        <v>26</v>
      </c>
      <c r="L25" s="4">
        <v>192.15</v>
      </c>
      <c r="M25" s="4">
        <v>780.5</v>
      </c>
      <c r="N25" s="4">
        <v>1150</v>
      </c>
      <c r="O25" s="4">
        <v>29.5</v>
      </c>
      <c r="P25" s="96">
        <f t="shared" si="0"/>
        <v>3.02</v>
      </c>
      <c r="Q25" s="80" t="s">
        <v>222</v>
      </c>
      <c r="R25" s="80">
        <f t="shared" si="1"/>
        <v>0.98000000000000043</v>
      </c>
      <c r="S25" s="80">
        <f t="shared" si="2"/>
        <v>3.5</v>
      </c>
      <c r="T25" s="80">
        <f t="shared" si="3"/>
        <v>3.9419999999999997</v>
      </c>
      <c r="U25" s="80">
        <f t="shared" si="4"/>
        <v>2.5</v>
      </c>
      <c r="V25" s="80">
        <f t="shared" si="5"/>
        <v>2.1666666666666665</v>
      </c>
      <c r="W25" s="80">
        <f t="shared" si="6"/>
        <v>1.6012500000000001</v>
      </c>
      <c r="X25" s="80">
        <f t="shared" si="7"/>
        <v>3.1219999999999999</v>
      </c>
      <c r="Y25" s="80">
        <f t="shared" si="7"/>
        <v>4.5999999999999996</v>
      </c>
      <c r="Z25" s="81">
        <f t="shared" si="8"/>
        <v>0.59</v>
      </c>
      <c r="AA25" s="96">
        <f t="shared" si="9"/>
        <v>7.0975323149236151E-3</v>
      </c>
      <c r="AB25" s="80" t="s">
        <v>222</v>
      </c>
      <c r="AC25" s="97">
        <f t="shared" si="10"/>
        <v>0.43184488836662716</v>
      </c>
      <c r="AD25" s="97">
        <f t="shared" si="11"/>
        <v>0.16451233842538182</v>
      </c>
      <c r="AE25" s="97">
        <f t="shared" si="12"/>
        <v>0.27793184488836642</v>
      </c>
      <c r="AF25" s="97">
        <f t="shared" si="13"/>
        <v>4.4065804935370247E-2</v>
      </c>
      <c r="AG25" s="97">
        <f t="shared" si="14"/>
        <v>0.63650607128868064</v>
      </c>
      <c r="AH25" s="97">
        <f t="shared" si="15"/>
        <v>4.7040246768507689E-2</v>
      </c>
      <c r="AI25" s="97">
        <f t="shared" si="16"/>
        <v>4.4023501762632047E-2</v>
      </c>
      <c r="AJ25" s="97">
        <f t="shared" si="16"/>
        <v>6.4864864864864633E-2</v>
      </c>
      <c r="AK25" s="98">
        <f t="shared" si="17"/>
        <v>4.1598119858989396E-2</v>
      </c>
      <c r="AL25" s="68">
        <f t="shared" si="18"/>
        <v>1.7594852134743435</v>
      </c>
      <c r="AM25" s="68"/>
      <c r="AN25" s="99">
        <f t="shared" si="19"/>
        <v>175.94852134743434</v>
      </c>
      <c r="AO25" s="94" t="s">
        <v>21</v>
      </c>
      <c r="AP25" s="79" t="s">
        <v>219</v>
      </c>
      <c r="AQ25" s="61"/>
      <c r="AR25" s="64"/>
      <c r="AS25" s="61"/>
      <c r="AT25" s="61"/>
    </row>
    <row r="26" spans="1:46" ht="15.75" x14ac:dyDescent="0.25">
      <c r="A26" s="61"/>
      <c r="B26" s="61"/>
      <c r="C26" s="95" t="s">
        <v>38</v>
      </c>
      <c r="D26" s="95"/>
      <c r="E26" s="4">
        <v>5180</v>
      </c>
      <c r="F26" s="95">
        <v>29.5</v>
      </c>
      <c r="G26" s="4">
        <v>7.96</v>
      </c>
      <c r="H26" s="4">
        <v>272.5</v>
      </c>
      <c r="I26" s="4">
        <v>212.5</v>
      </c>
      <c r="J26" s="4">
        <v>570</v>
      </c>
      <c r="K26" s="4">
        <v>29</v>
      </c>
      <c r="L26" s="4">
        <v>183</v>
      </c>
      <c r="M26" s="4">
        <v>1000</v>
      </c>
      <c r="N26" s="4">
        <v>1235.5</v>
      </c>
      <c r="O26" s="4">
        <v>14</v>
      </c>
      <c r="P26" s="100">
        <f t="shared" si="0"/>
        <v>3.4533333333333331</v>
      </c>
      <c r="Q26" s="80" t="s">
        <v>222</v>
      </c>
      <c r="R26" s="80">
        <f t="shared" si="1"/>
        <v>0.96</v>
      </c>
      <c r="S26" s="80">
        <f t="shared" si="2"/>
        <v>3.6333333333333333</v>
      </c>
      <c r="T26" s="80">
        <f t="shared" si="3"/>
        <v>4.25</v>
      </c>
      <c r="U26" s="80">
        <f t="shared" si="4"/>
        <v>2.85</v>
      </c>
      <c r="V26" s="80">
        <f t="shared" si="5"/>
        <v>2.4166666666666665</v>
      </c>
      <c r="W26" s="80">
        <f t="shared" si="6"/>
        <v>1.5249999999999999</v>
      </c>
      <c r="X26" s="80">
        <f t="shared" si="7"/>
        <v>4</v>
      </c>
      <c r="Y26" s="80">
        <f t="shared" si="7"/>
        <v>4.9420000000000002</v>
      </c>
      <c r="Z26" s="81">
        <f t="shared" si="8"/>
        <v>0.28000000000000003</v>
      </c>
      <c r="AA26" s="96">
        <f t="shared" si="9"/>
        <v>8.1159420289855025E-3</v>
      </c>
      <c r="AB26" s="80" t="s">
        <v>222</v>
      </c>
      <c r="AC26" s="97">
        <f t="shared" si="10"/>
        <v>0.42303172737955297</v>
      </c>
      <c r="AD26" s="97">
        <f t="shared" si="11"/>
        <v>0.1707794751273011</v>
      </c>
      <c r="AE26" s="97">
        <f t="shared" si="12"/>
        <v>0.29964747356051685</v>
      </c>
      <c r="AF26" s="97">
        <f t="shared" si="13"/>
        <v>5.0235017626322084E-2</v>
      </c>
      <c r="AG26" s="97">
        <f t="shared" si="14"/>
        <v>0.70994907951429764</v>
      </c>
      <c r="AH26" s="97">
        <f t="shared" si="15"/>
        <v>4.4800235017626366E-2</v>
      </c>
      <c r="AI26" s="97">
        <f t="shared" si="16"/>
        <v>5.6404230317273603E-2</v>
      </c>
      <c r="AJ26" s="97">
        <f t="shared" si="16"/>
        <v>6.9687426556991533E-2</v>
      </c>
      <c r="AK26" s="98">
        <f t="shared" si="17"/>
        <v>1.974148061104582E-2</v>
      </c>
      <c r="AL26" s="68">
        <f t="shared" si="18"/>
        <v>1.8523920877399136</v>
      </c>
      <c r="AM26" s="68"/>
      <c r="AN26" s="99">
        <f t="shared" si="19"/>
        <v>185.23920877399135</v>
      </c>
      <c r="AO26" s="94" t="s">
        <v>38</v>
      </c>
      <c r="AP26" s="79" t="s">
        <v>219</v>
      </c>
      <c r="AQ26" s="61"/>
      <c r="AR26" s="64"/>
      <c r="AS26" s="61"/>
      <c r="AT26" s="61"/>
    </row>
    <row r="27" spans="1:46" ht="15.75" x14ac:dyDescent="0.25">
      <c r="A27" s="61"/>
      <c r="B27" s="61"/>
      <c r="C27" s="95" t="s">
        <v>29</v>
      </c>
      <c r="D27" s="95"/>
      <c r="E27" s="4">
        <v>4130</v>
      </c>
      <c r="F27" s="95">
        <v>31</v>
      </c>
      <c r="G27" s="4">
        <v>8.17</v>
      </c>
      <c r="H27" s="4">
        <v>240</v>
      </c>
      <c r="I27" s="4">
        <v>204.8</v>
      </c>
      <c r="J27" s="4">
        <v>400</v>
      </c>
      <c r="K27" s="4">
        <v>32</v>
      </c>
      <c r="L27" s="4">
        <v>204.35</v>
      </c>
      <c r="M27" s="4">
        <v>687.5</v>
      </c>
      <c r="N27" s="4">
        <v>1000</v>
      </c>
      <c r="O27" s="4">
        <v>16.5</v>
      </c>
      <c r="P27" s="100">
        <f t="shared" si="0"/>
        <v>2.7533333333333334</v>
      </c>
      <c r="Q27" s="80" t="s">
        <v>222</v>
      </c>
      <c r="R27" s="80">
        <f t="shared" si="1"/>
        <v>1.17</v>
      </c>
      <c r="S27" s="80">
        <f t="shared" si="2"/>
        <v>3.2</v>
      </c>
      <c r="T27" s="80">
        <f t="shared" si="3"/>
        <v>4.0960000000000001</v>
      </c>
      <c r="U27" s="80">
        <f t="shared" si="4"/>
        <v>2</v>
      </c>
      <c r="V27" s="80">
        <f t="shared" si="5"/>
        <v>2.6666666666666665</v>
      </c>
      <c r="W27" s="80">
        <f t="shared" si="6"/>
        <v>1.7029166666666666</v>
      </c>
      <c r="X27" s="80">
        <f t="shared" si="7"/>
        <v>2.75</v>
      </c>
      <c r="Y27" s="80">
        <f t="shared" si="7"/>
        <v>4</v>
      </c>
      <c r="Z27" s="81">
        <f t="shared" si="8"/>
        <v>0.33</v>
      </c>
      <c r="AA27" s="96">
        <f t="shared" si="9"/>
        <v>6.4708186447316844E-3</v>
      </c>
      <c r="AB27" s="80" t="s">
        <v>222</v>
      </c>
      <c r="AC27" s="97">
        <f t="shared" si="10"/>
        <v>0.5155699177438301</v>
      </c>
      <c r="AD27" s="97">
        <f t="shared" si="11"/>
        <v>0.15041128084606337</v>
      </c>
      <c r="AE27" s="97">
        <f t="shared" si="12"/>
        <v>0.28878965922444166</v>
      </c>
      <c r="AF27" s="97">
        <f t="shared" si="13"/>
        <v>3.5252643948296199E-2</v>
      </c>
      <c r="AG27" s="97">
        <f t="shared" si="14"/>
        <v>0.78339208773991464</v>
      </c>
      <c r="AH27" s="97">
        <f t="shared" si="15"/>
        <v>5.0026929103016114E-2</v>
      </c>
      <c r="AI27" s="97">
        <f t="shared" si="16"/>
        <v>3.8777908343125604E-2</v>
      </c>
      <c r="AJ27" s="97">
        <f t="shared" si="16"/>
        <v>5.6404230317273603E-2</v>
      </c>
      <c r="AK27" s="98">
        <f t="shared" si="17"/>
        <v>2.3266745005875427E-2</v>
      </c>
      <c r="AL27" s="68">
        <f t="shared" si="18"/>
        <v>1.9483622209165685</v>
      </c>
      <c r="AM27" s="68"/>
      <c r="AN27" s="99">
        <f t="shared" si="19"/>
        <v>194.83622209165685</v>
      </c>
      <c r="AO27" s="94" t="s">
        <v>29</v>
      </c>
      <c r="AP27" s="79" t="s">
        <v>219</v>
      </c>
      <c r="AQ27" s="61"/>
      <c r="AR27" s="64"/>
      <c r="AS27" s="61"/>
      <c r="AT27" s="61"/>
    </row>
    <row r="28" spans="1:46" ht="15.75" x14ac:dyDescent="0.25">
      <c r="A28" s="61"/>
      <c r="B28" s="61"/>
      <c r="C28" s="95" t="s">
        <v>30</v>
      </c>
      <c r="D28" s="95"/>
      <c r="E28" s="4">
        <v>4070</v>
      </c>
      <c r="F28" s="95">
        <v>30.8</v>
      </c>
      <c r="G28" s="4">
        <v>7.95</v>
      </c>
      <c r="H28" s="4">
        <v>262.5</v>
      </c>
      <c r="I28" s="4">
        <v>166.4</v>
      </c>
      <c r="J28" s="4">
        <v>425</v>
      </c>
      <c r="K28" s="4">
        <v>26</v>
      </c>
      <c r="L28" s="4">
        <v>204.35</v>
      </c>
      <c r="M28" s="4">
        <v>675</v>
      </c>
      <c r="N28" s="4">
        <v>1050</v>
      </c>
      <c r="O28" s="4">
        <v>11.5</v>
      </c>
      <c r="P28" s="100">
        <f t="shared" si="0"/>
        <v>2.7133333333333334</v>
      </c>
      <c r="Q28" s="80" t="s">
        <v>222</v>
      </c>
      <c r="R28" s="80">
        <f t="shared" si="1"/>
        <v>0.95000000000000018</v>
      </c>
      <c r="S28" s="80">
        <f t="shared" si="2"/>
        <v>3.5</v>
      </c>
      <c r="T28" s="80">
        <f t="shared" si="3"/>
        <v>3.3280000000000003</v>
      </c>
      <c r="U28" s="80">
        <f t="shared" si="4"/>
        <v>2.125</v>
      </c>
      <c r="V28" s="80">
        <f t="shared" si="5"/>
        <v>2.1666666666666665</v>
      </c>
      <c r="W28" s="80">
        <f t="shared" si="6"/>
        <v>1.7029166666666666</v>
      </c>
      <c r="X28" s="80">
        <f t="shared" si="7"/>
        <v>2.7</v>
      </c>
      <c r="Y28" s="80">
        <f t="shared" si="7"/>
        <v>4.2</v>
      </c>
      <c r="Z28" s="81">
        <f t="shared" si="8"/>
        <v>0.23</v>
      </c>
      <c r="AA28" s="96">
        <f t="shared" si="9"/>
        <v>6.3768115942028948E-3</v>
      </c>
      <c r="AB28" s="80" t="s">
        <v>222</v>
      </c>
      <c r="AC28" s="97">
        <f t="shared" si="10"/>
        <v>0.41862514688601604</v>
      </c>
      <c r="AD28" s="97">
        <f t="shared" si="11"/>
        <v>0.16451233842538182</v>
      </c>
      <c r="AE28" s="97">
        <f t="shared" si="12"/>
        <v>0.23464159811985888</v>
      </c>
      <c r="AF28" s="97">
        <f t="shared" si="13"/>
        <v>3.7455934195064711E-2</v>
      </c>
      <c r="AG28" s="97">
        <f t="shared" si="14"/>
        <v>0.63650607128868064</v>
      </c>
      <c r="AH28" s="97">
        <f t="shared" si="15"/>
        <v>5.0026929103016114E-2</v>
      </c>
      <c r="AI28" s="97">
        <f t="shared" si="16"/>
        <v>3.8072855464159686E-2</v>
      </c>
      <c r="AJ28" s="97">
        <f t="shared" si="16"/>
        <v>5.9224441833137284E-2</v>
      </c>
      <c r="AK28" s="98">
        <f t="shared" si="17"/>
        <v>1.6216216216216207E-2</v>
      </c>
      <c r="AL28" s="68">
        <f t="shared" si="18"/>
        <v>1.6616583431257346</v>
      </c>
      <c r="AM28" s="68"/>
      <c r="AN28" s="99">
        <f t="shared" si="19"/>
        <v>166.16583431257345</v>
      </c>
      <c r="AO28" s="94" t="s">
        <v>30</v>
      </c>
      <c r="AP28" s="79" t="s">
        <v>219</v>
      </c>
      <c r="AQ28" s="61"/>
      <c r="AR28" s="64"/>
      <c r="AS28" s="61"/>
      <c r="AT28" s="61"/>
    </row>
    <row r="29" spans="1:46" ht="15.75" x14ac:dyDescent="0.25">
      <c r="A29" s="61"/>
      <c r="B29" s="61"/>
      <c r="C29" s="95" t="s">
        <v>36</v>
      </c>
      <c r="D29" s="95"/>
      <c r="E29" s="4">
        <v>5180</v>
      </c>
      <c r="F29" s="95">
        <v>30.3</v>
      </c>
      <c r="G29" s="4">
        <v>8.1199999999999992</v>
      </c>
      <c r="H29" s="4">
        <v>272.5</v>
      </c>
      <c r="I29" s="4">
        <v>235.5</v>
      </c>
      <c r="J29" s="4">
        <v>470</v>
      </c>
      <c r="K29" s="4">
        <v>34</v>
      </c>
      <c r="L29" s="4">
        <v>186.05</v>
      </c>
      <c r="M29" s="4">
        <v>837.5</v>
      </c>
      <c r="N29" s="4">
        <v>1337.5</v>
      </c>
      <c r="O29" s="4">
        <v>17</v>
      </c>
      <c r="P29" s="100">
        <f t="shared" si="0"/>
        <v>3.4533333333333331</v>
      </c>
      <c r="Q29" s="80" t="s">
        <v>222</v>
      </c>
      <c r="R29" s="80">
        <f t="shared" si="1"/>
        <v>1.1199999999999992</v>
      </c>
      <c r="S29" s="80">
        <f t="shared" si="2"/>
        <v>3.6333333333333333</v>
      </c>
      <c r="T29" s="80">
        <f t="shared" si="3"/>
        <v>4.71</v>
      </c>
      <c r="U29" s="80">
        <f t="shared" si="4"/>
        <v>2.35</v>
      </c>
      <c r="V29" s="80">
        <f t="shared" si="5"/>
        <v>2.8333333333333335</v>
      </c>
      <c r="W29" s="80">
        <f t="shared" si="6"/>
        <v>1.5504166666666668</v>
      </c>
      <c r="X29" s="80">
        <f t="shared" si="7"/>
        <v>3.35</v>
      </c>
      <c r="Y29" s="80">
        <f t="shared" si="7"/>
        <v>5.35</v>
      </c>
      <c r="Z29" s="81">
        <f t="shared" si="8"/>
        <v>0.34</v>
      </c>
      <c r="AA29" s="96">
        <f t="shared" si="9"/>
        <v>8.1159420289855025E-3</v>
      </c>
      <c r="AB29" s="80" t="s">
        <v>222</v>
      </c>
      <c r="AC29" s="97">
        <f t="shared" si="10"/>
        <v>0.4935370152761448</v>
      </c>
      <c r="AD29" s="97">
        <f t="shared" si="11"/>
        <v>0.1707794751273011</v>
      </c>
      <c r="AE29" s="97">
        <f t="shared" si="12"/>
        <v>0.33207990599294929</v>
      </c>
      <c r="AF29" s="97">
        <f t="shared" si="13"/>
        <v>4.1421856639248036E-2</v>
      </c>
      <c r="AG29" s="97">
        <f t="shared" si="14"/>
        <v>0.83235409322365939</v>
      </c>
      <c r="AH29" s="97">
        <f t="shared" si="15"/>
        <v>4.5546905601253476E-2</v>
      </c>
      <c r="AI29" s="97">
        <f t="shared" si="16"/>
        <v>4.7238542890716641E-2</v>
      </c>
      <c r="AJ29" s="97">
        <f t="shared" si="16"/>
        <v>7.5440658049353446E-2</v>
      </c>
      <c r="AK29" s="98">
        <f t="shared" si="17"/>
        <v>2.3971797884841349E-2</v>
      </c>
      <c r="AL29" s="68">
        <f t="shared" si="18"/>
        <v>2.0704861927144531</v>
      </c>
      <c r="AM29" s="68"/>
      <c r="AN29" s="99">
        <f t="shared" si="19"/>
        <v>207.04861927144532</v>
      </c>
      <c r="AO29" s="94" t="s">
        <v>36</v>
      </c>
      <c r="AP29" s="85" t="s">
        <v>223</v>
      </c>
      <c r="AQ29" s="61"/>
      <c r="AR29" s="64"/>
      <c r="AS29" s="61"/>
      <c r="AT29" s="61"/>
    </row>
    <row r="30" spans="1:46" ht="15.75" x14ac:dyDescent="0.25">
      <c r="A30" s="61"/>
      <c r="B30" s="61"/>
      <c r="C30" s="95" t="s">
        <v>31</v>
      </c>
      <c r="D30" s="95"/>
      <c r="E30" s="4">
        <v>4170</v>
      </c>
      <c r="F30" s="95">
        <v>31.3</v>
      </c>
      <c r="G30" s="4">
        <v>8.0299999999999994</v>
      </c>
      <c r="H30" s="4">
        <v>235</v>
      </c>
      <c r="I30" s="4">
        <v>151</v>
      </c>
      <c r="J30" s="4">
        <v>440</v>
      </c>
      <c r="K30" s="4">
        <v>23</v>
      </c>
      <c r="L30" s="4">
        <v>204.25</v>
      </c>
      <c r="M30" s="5">
        <v>650</v>
      </c>
      <c r="N30" s="4">
        <v>1112.5</v>
      </c>
      <c r="O30" s="4">
        <v>14</v>
      </c>
      <c r="P30" s="100">
        <f t="shared" si="0"/>
        <v>2.78</v>
      </c>
      <c r="Q30" s="80" t="s">
        <v>222</v>
      </c>
      <c r="R30" s="80">
        <f t="shared" si="1"/>
        <v>1.0299999999999994</v>
      </c>
      <c r="S30" s="80">
        <f t="shared" si="2"/>
        <v>3.1333333333333333</v>
      </c>
      <c r="T30" s="80">
        <f t="shared" si="3"/>
        <v>3.02</v>
      </c>
      <c r="U30" s="80">
        <f t="shared" si="4"/>
        <v>2.2000000000000002</v>
      </c>
      <c r="V30" s="80">
        <f t="shared" si="5"/>
        <v>1.9166666666666667</v>
      </c>
      <c r="W30" s="80">
        <f t="shared" si="6"/>
        <v>1.7020833333333334</v>
      </c>
      <c r="X30" s="80">
        <f t="shared" si="7"/>
        <v>2.6</v>
      </c>
      <c r="Y30" s="80">
        <f t="shared" si="7"/>
        <v>4.45</v>
      </c>
      <c r="Z30" s="81">
        <f t="shared" si="8"/>
        <v>0.28000000000000003</v>
      </c>
      <c r="AA30" s="96">
        <f t="shared" si="9"/>
        <v>6.5334900117508766E-3</v>
      </c>
      <c r="AB30" s="80" t="s">
        <v>222</v>
      </c>
      <c r="AC30" s="97">
        <f t="shared" si="10"/>
        <v>0.45387779083431173</v>
      </c>
      <c r="AD30" s="97">
        <f t="shared" si="11"/>
        <v>0.14727771249510371</v>
      </c>
      <c r="AE30" s="97">
        <f t="shared" si="12"/>
        <v>0.21292596944770845</v>
      </c>
      <c r="AF30" s="97">
        <f t="shared" si="13"/>
        <v>3.8777908343125819E-2</v>
      </c>
      <c r="AG30" s="97">
        <f t="shared" si="14"/>
        <v>0.56306306306306375</v>
      </c>
      <c r="AH30" s="97">
        <f t="shared" si="15"/>
        <v>5.0002448100274245E-2</v>
      </c>
      <c r="AI30" s="97">
        <f t="shared" si="16"/>
        <v>3.6662749706227842E-2</v>
      </c>
      <c r="AJ30" s="97">
        <f t="shared" si="16"/>
        <v>6.2749706227966884E-2</v>
      </c>
      <c r="AK30" s="98">
        <f t="shared" si="17"/>
        <v>1.974148061104582E-2</v>
      </c>
      <c r="AL30" s="68">
        <f t="shared" si="18"/>
        <v>1.5916123188405791</v>
      </c>
      <c r="AM30" s="68"/>
      <c r="AN30" s="99">
        <f t="shared" si="19"/>
        <v>159.16123188405791</v>
      </c>
      <c r="AO30" s="94" t="s">
        <v>31</v>
      </c>
      <c r="AP30" s="79" t="s">
        <v>219</v>
      </c>
      <c r="AQ30" s="61"/>
      <c r="AR30" s="64"/>
      <c r="AS30" s="61"/>
      <c r="AT30" s="61"/>
    </row>
    <row r="31" spans="1:46" ht="15.75" x14ac:dyDescent="0.25">
      <c r="A31" s="61"/>
      <c r="B31" s="61"/>
      <c r="C31" s="95" t="s">
        <v>22</v>
      </c>
      <c r="D31" s="95"/>
      <c r="E31" s="4">
        <v>4240</v>
      </c>
      <c r="F31" s="95">
        <v>32.200000000000003</v>
      </c>
      <c r="G31" s="4">
        <v>7.97</v>
      </c>
      <c r="H31" s="4">
        <v>232.5</v>
      </c>
      <c r="I31" s="4">
        <v>194.6</v>
      </c>
      <c r="J31" s="4">
        <v>430</v>
      </c>
      <c r="K31" s="4">
        <v>19</v>
      </c>
      <c r="L31" s="4">
        <v>192.15</v>
      </c>
      <c r="M31" s="5">
        <v>712.5</v>
      </c>
      <c r="N31" s="4">
        <v>1212.5</v>
      </c>
      <c r="O31" s="4">
        <v>14</v>
      </c>
      <c r="P31" s="100">
        <f t="shared" si="0"/>
        <v>2.8266666666666667</v>
      </c>
      <c r="Q31" s="80" t="s">
        <v>222</v>
      </c>
      <c r="R31" s="80">
        <f t="shared" si="1"/>
        <v>0.96999999999999975</v>
      </c>
      <c r="S31" s="80">
        <f t="shared" si="2"/>
        <v>3.1</v>
      </c>
      <c r="T31" s="80">
        <f t="shared" si="3"/>
        <v>3.8919999999999999</v>
      </c>
      <c r="U31" s="80">
        <f t="shared" si="4"/>
        <v>2.15</v>
      </c>
      <c r="V31" s="80">
        <f t="shared" si="5"/>
        <v>1.5833333333333333</v>
      </c>
      <c r="W31" s="80">
        <f t="shared" si="6"/>
        <v>1.6012500000000001</v>
      </c>
      <c r="X31" s="80">
        <f t="shared" si="7"/>
        <v>2.85</v>
      </c>
      <c r="Y31" s="80">
        <f t="shared" si="7"/>
        <v>4.8499999999999996</v>
      </c>
      <c r="Z31" s="81">
        <f t="shared" si="8"/>
        <v>0.28000000000000003</v>
      </c>
      <c r="AA31" s="96">
        <f t="shared" si="9"/>
        <v>6.6431649040344654E-3</v>
      </c>
      <c r="AB31" s="80" t="s">
        <v>222</v>
      </c>
      <c r="AC31" s="97">
        <f t="shared" si="10"/>
        <v>0.4274383078730899</v>
      </c>
      <c r="AD31" s="97">
        <f t="shared" si="11"/>
        <v>0.1457109283196239</v>
      </c>
      <c r="AE31" s="97">
        <f t="shared" si="12"/>
        <v>0.27440658049353683</v>
      </c>
      <c r="AF31" s="97">
        <f t="shared" si="13"/>
        <v>3.7896592244418409E-2</v>
      </c>
      <c r="AG31" s="97">
        <f t="shared" si="14"/>
        <v>0.46513905209557432</v>
      </c>
      <c r="AH31" s="97">
        <f t="shared" si="15"/>
        <v>4.7040246768507689E-2</v>
      </c>
      <c r="AI31" s="97">
        <f t="shared" si="16"/>
        <v>4.0188014101057441E-2</v>
      </c>
      <c r="AJ31" s="97">
        <f t="shared" si="16"/>
        <v>6.8390129259694232E-2</v>
      </c>
      <c r="AK31" s="98">
        <f t="shared" si="17"/>
        <v>1.974148061104582E-2</v>
      </c>
      <c r="AL31" s="68">
        <f t="shared" si="18"/>
        <v>1.5325944966705831</v>
      </c>
      <c r="AM31" s="68"/>
      <c r="AN31" s="99">
        <f t="shared" si="19"/>
        <v>153.25944966705831</v>
      </c>
      <c r="AO31" s="94" t="s">
        <v>22</v>
      </c>
      <c r="AP31" s="79" t="s">
        <v>219</v>
      </c>
      <c r="AQ31" s="61"/>
      <c r="AR31" s="64"/>
      <c r="AS31" s="61"/>
      <c r="AT31" s="61"/>
    </row>
    <row r="32" spans="1:46" ht="15.75" x14ac:dyDescent="0.25">
      <c r="A32" s="61"/>
      <c r="B32" s="61"/>
      <c r="C32" s="95" t="s">
        <v>32</v>
      </c>
      <c r="D32" s="95"/>
      <c r="E32" s="4">
        <v>4090</v>
      </c>
      <c r="F32" s="95">
        <v>31</v>
      </c>
      <c r="G32" s="4">
        <v>8.09</v>
      </c>
      <c r="H32" s="4">
        <v>235</v>
      </c>
      <c r="I32" s="4">
        <v>153.6</v>
      </c>
      <c r="J32" s="4">
        <v>430</v>
      </c>
      <c r="K32" s="4">
        <v>32</v>
      </c>
      <c r="L32" s="4">
        <v>195.2</v>
      </c>
      <c r="M32" s="4">
        <v>700</v>
      </c>
      <c r="N32" s="4">
        <v>1000</v>
      </c>
      <c r="O32" s="4">
        <v>22.5</v>
      </c>
      <c r="P32" s="100">
        <f t="shared" si="0"/>
        <v>2.7266666666666666</v>
      </c>
      <c r="Q32" s="80" t="s">
        <v>222</v>
      </c>
      <c r="R32" s="80">
        <f t="shared" si="1"/>
        <v>1.0899999999999999</v>
      </c>
      <c r="S32" s="80">
        <f t="shared" si="2"/>
        <v>3.1333333333333333</v>
      </c>
      <c r="T32" s="80">
        <f t="shared" si="3"/>
        <v>3.0720000000000001</v>
      </c>
      <c r="U32" s="80">
        <f t="shared" si="4"/>
        <v>2.15</v>
      </c>
      <c r="V32" s="80">
        <f t="shared" si="5"/>
        <v>2.6666666666666665</v>
      </c>
      <c r="W32" s="80">
        <f t="shared" si="6"/>
        <v>1.6266666666666665</v>
      </c>
      <c r="X32" s="80">
        <f t="shared" si="7"/>
        <v>2.8</v>
      </c>
      <c r="Y32" s="80">
        <f t="shared" si="7"/>
        <v>4</v>
      </c>
      <c r="Z32" s="81">
        <f t="shared" si="8"/>
        <v>0.45</v>
      </c>
      <c r="AA32" s="96">
        <f t="shared" si="9"/>
        <v>6.4081472777124913E-3</v>
      </c>
      <c r="AB32" s="80" t="s">
        <v>222</v>
      </c>
      <c r="AC32" s="97">
        <f t="shared" si="10"/>
        <v>0.48031727379553402</v>
      </c>
      <c r="AD32" s="97">
        <f t="shared" si="11"/>
        <v>0.14727771249510371</v>
      </c>
      <c r="AE32" s="97">
        <f t="shared" si="12"/>
        <v>0.21659224441833125</v>
      </c>
      <c r="AF32" s="97">
        <f t="shared" si="13"/>
        <v>3.7896592244418409E-2</v>
      </c>
      <c r="AG32" s="97">
        <f t="shared" si="14"/>
        <v>0.78339208773991464</v>
      </c>
      <c r="AH32" s="97">
        <f t="shared" si="15"/>
        <v>4.7786917352134792E-2</v>
      </c>
      <c r="AI32" s="97">
        <f t="shared" si="16"/>
        <v>3.9482961222091523E-2</v>
      </c>
      <c r="AJ32" s="97">
        <f t="shared" si="16"/>
        <v>5.6404230317273603E-2</v>
      </c>
      <c r="AK32" s="98">
        <f t="shared" si="17"/>
        <v>3.1727379553466495E-2</v>
      </c>
      <c r="AL32" s="68">
        <f t="shared" si="18"/>
        <v>1.847285546415981</v>
      </c>
      <c r="AM32" s="68"/>
      <c r="AN32" s="99">
        <f t="shared" si="19"/>
        <v>184.72855464159809</v>
      </c>
      <c r="AO32" s="94" t="s">
        <v>32</v>
      </c>
      <c r="AP32" s="79" t="s">
        <v>219</v>
      </c>
      <c r="AQ32" s="61"/>
      <c r="AR32" s="64"/>
      <c r="AS32" s="61"/>
      <c r="AT32" s="61"/>
    </row>
    <row r="33" spans="42:42" x14ac:dyDescent="0.25">
      <c r="AP33" s="101"/>
    </row>
  </sheetData>
  <mergeCells count="3">
    <mergeCell ref="AR10:AR11"/>
    <mergeCell ref="AR12:AR13"/>
    <mergeCell ref="AR14:AR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5"/>
  <sheetViews>
    <sheetView topLeftCell="W1" workbookViewId="0">
      <selection activeCell="AM7" sqref="AM7"/>
    </sheetView>
  </sheetViews>
  <sheetFormatPr baseColWidth="10" defaultColWidth="8.5703125" defaultRowHeight="15" x14ac:dyDescent="0.25"/>
  <cols>
    <col min="1" max="2" width="8.5703125" style="68"/>
    <col min="11" max="11" width="8.5703125" style="112"/>
    <col min="12" max="14" width="8.5703125" style="117"/>
    <col min="15" max="16" width="8.5703125" style="42"/>
    <col min="17" max="17" width="8.5703125" style="112"/>
    <col min="18" max="27" width="8.5703125" style="68"/>
  </cols>
  <sheetData>
    <row r="1" spans="1:36" s="1" customFormat="1" x14ac:dyDescent="0.25">
      <c r="B1" s="105"/>
      <c r="C1" s="106" t="s">
        <v>3</v>
      </c>
      <c r="D1" s="106" t="s">
        <v>4</v>
      </c>
      <c r="E1" s="106" t="s">
        <v>5</v>
      </c>
      <c r="F1" s="106" t="s">
        <v>6</v>
      </c>
      <c r="G1" s="106" t="s">
        <v>7</v>
      </c>
      <c r="H1" s="106" t="s">
        <v>8</v>
      </c>
      <c r="I1" s="106" t="s">
        <v>10</v>
      </c>
      <c r="J1" s="106" t="s">
        <v>9</v>
      </c>
      <c r="K1" s="107"/>
      <c r="L1" s="108" t="s">
        <v>239</v>
      </c>
      <c r="M1" s="109" t="s">
        <v>240</v>
      </c>
      <c r="N1" s="108" t="s">
        <v>240</v>
      </c>
      <c r="O1" s="108" t="s">
        <v>241</v>
      </c>
      <c r="P1" s="108" t="s">
        <v>242</v>
      </c>
      <c r="Q1" s="107"/>
      <c r="R1" s="110" t="s">
        <v>243</v>
      </c>
      <c r="S1" s="110" t="s">
        <v>239</v>
      </c>
      <c r="T1" s="105" t="s">
        <v>244</v>
      </c>
      <c r="U1" s="106" t="s">
        <v>5</v>
      </c>
      <c r="V1" s="106" t="s">
        <v>7</v>
      </c>
      <c r="W1" s="106" t="s">
        <v>4</v>
      </c>
      <c r="X1" s="106" t="s">
        <v>7</v>
      </c>
      <c r="Y1" s="1" t="s">
        <v>241</v>
      </c>
      <c r="Z1" s="110" t="s">
        <v>245</v>
      </c>
      <c r="AA1" s="1" t="s">
        <v>241</v>
      </c>
      <c r="AB1" s="110" t="s">
        <v>245</v>
      </c>
      <c r="AC1" s="110" t="s">
        <v>244</v>
      </c>
      <c r="AD1" s="110" t="s">
        <v>241</v>
      </c>
      <c r="AF1" s="105"/>
      <c r="AG1" s="1" t="s">
        <v>239</v>
      </c>
      <c r="AH1" s="1" t="s">
        <v>246</v>
      </c>
      <c r="AI1" s="1" t="s">
        <v>247</v>
      </c>
      <c r="AJ1" s="1" t="s">
        <v>248</v>
      </c>
    </row>
    <row r="2" spans="1:36" ht="15.75" x14ac:dyDescent="0.25">
      <c r="A2" s="45" t="s">
        <v>86</v>
      </c>
      <c r="B2" s="45" t="s">
        <v>12</v>
      </c>
      <c r="C2" s="111">
        <v>11.75</v>
      </c>
      <c r="D2" s="111">
        <v>17.066666666666666</v>
      </c>
      <c r="E2" s="111">
        <v>20</v>
      </c>
      <c r="F2" s="111">
        <v>0.87179487179487181</v>
      </c>
      <c r="G2" s="111">
        <v>20.070422535211268</v>
      </c>
      <c r="H2" s="111">
        <v>24.739583333333332</v>
      </c>
      <c r="I2" s="111">
        <v>3.1999999999999997</v>
      </c>
      <c r="J2" s="111">
        <v>0.20161290322580644</v>
      </c>
      <c r="L2" s="111">
        <f>C2+D2</f>
        <v>28.816666666666666</v>
      </c>
      <c r="M2" s="111">
        <f t="shared" ref="M2:M26" si="0">C2/D2</f>
        <v>0.6884765625</v>
      </c>
      <c r="N2" s="111">
        <f>C2/D2</f>
        <v>0.6884765625</v>
      </c>
      <c r="O2" s="111">
        <f>H2+G2</f>
        <v>44.8100058685446</v>
      </c>
      <c r="P2" s="111">
        <f>I2+H2</f>
        <v>27.939583333333331</v>
      </c>
      <c r="R2" s="111">
        <v>3.1999999999999997</v>
      </c>
      <c r="S2" s="111">
        <v>28.816666666666698</v>
      </c>
      <c r="T2" s="113">
        <v>0.6884765625</v>
      </c>
      <c r="U2" s="111">
        <v>20</v>
      </c>
      <c r="V2" s="111">
        <v>20.070422535211268</v>
      </c>
      <c r="W2" s="111">
        <v>17.066666666666666</v>
      </c>
      <c r="X2" s="111">
        <v>20.0704225352113</v>
      </c>
      <c r="Y2" s="114">
        <v>44.8100058685446</v>
      </c>
      <c r="Z2" s="111">
        <v>27.939583333333299</v>
      </c>
      <c r="AA2" s="114">
        <v>44.8100058685446</v>
      </c>
      <c r="AB2" s="111">
        <v>27.939583333333331</v>
      </c>
      <c r="AC2" s="111">
        <v>0.6884765625</v>
      </c>
      <c r="AD2" s="111">
        <v>44.8100058685446</v>
      </c>
      <c r="AF2" s="45" t="s">
        <v>86</v>
      </c>
      <c r="AG2">
        <v>28.816666666666698</v>
      </c>
      <c r="AH2" s="115">
        <f>E2+F2</f>
        <v>20.871794871794872</v>
      </c>
      <c r="AI2" s="115">
        <f>AG2-AH2</f>
        <v>7.9448717948718262</v>
      </c>
      <c r="AJ2" s="115">
        <f>R2-AD2</f>
        <v>-41.610005868544597</v>
      </c>
    </row>
    <row r="3" spans="1:36" ht="15.75" x14ac:dyDescent="0.25">
      <c r="A3" s="45" t="s">
        <v>86</v>
      </c>
      <c r="B3" s="45" t="s">
        <v>24</v>
      </c>
      <c r="C3" s="111">
        <v>11.625</v>
      </c>
      <c r="D3" s="111">
        <v>13.65</v>
      </c>
      <c r="E3" s="111">
        <v>18.695652173913043</v>
      </c>
      <c r="F3" s="111">
        <v>0.48717948717948717</v>
      </c>
      <c r="G3" s="111">
        <v>19.718309859154928</v>
      </c>
      <c r="H3" s="111">
        <v>22.65625</v>
      </c>
      <c r="I3" s="111">
        <v>3.4</v>
      </c>
      <c r="J3" s="111">
        <v>0.11935483870967742</v>
      </c>
      <c r="L3" s="111">
        <f>C3+D3</f>
        <v>25.274999999999999</v>
      </c>
      <c r="M3" s="111">
        <f>C3/D3</f>
        <v>0.85164835164835162</v>
      </c>
      <c r="N3" s="111">
        <f>C3/D3</f>
        <v>0.85164835164835162</v>
      </c>
      <c r="O3" s="111">
        <f>H3+G3</f>
        <v>42.374559859154928</v>
      </c>
      <c r="P3" s="111">
        <f>I3+H3</f>
        <v>26.056249999999999</v>
      </c>
      <c r="R3" s="111">
        <v>3.4</v>
      </c>
      <c r="S3" s="111">
        <v>25.274999999999999</v>
      </c>
      <c r="T3" s="113">
        <v>0.85164835164835162</v>
      </c>
      <c r="U3" s="111">
        <v>18.695652173913043</v>
      </c>
      <c r="V3" s="111">
        <v>19.718309859154928</v>
      </c>
      <c r="W3" s="111">
        <v>13.65</v>
      </c>
      <c r="X3" s="111">
        <v>19.718309859154928</v>
      </c>
      <c r="Y3" s="114">
        <v>42.374559859154928</v>
      </c>
      <c r="Z3" s="111">
        <v>26.056249999999999</v>
      </c>
      <c r="AA3" s="114">
        <v>42.374559859154928</v>
      </c>
      <c r="AB3" s="111">
        <v>26.056249999999999</v>
      </c>
      <c r="AC3" s="111">
        <v>0.85164835164835162</v>
      </c>
      <c r="AD3" s="111">
        <v>42.3745598591549</v>
      </c>
      <c r="AF3" s="45" t="s">
        <v>86</v>
      </c>
      <c r="AG3">
        <v>25.274999999999999</v>
      </c>
      <c r="AH3" s="115">
        <f>E3+F3</f>
        <v>19.182831661092528</v>
      </c>
      <c r="AI3" s="115">
        <f t="shared" ref="AI3:AI26" si="1">AG3-AH3</f>
        <v>6.0921683389074701</v>
      </c>
      <c r="AJ3" s="115">
        <f>R3-AD3</f>
        <v>-38.974559859154901</v>
      </c>
    </row>
    <row r="4" spans="1:36" ht="15.75" x14ac:dyDescent="0.25">
      <c r="A4" s="45" t="s">
        <v>86</v>
      </c>
      <c r="B4" s="45" t="s">
        <v>13</v>
      </c>
      <c r="C4" s="111">
        <v>12.25</v>
      </c>
      <c r="D4" s="111">
        <v>16.641666666666666</v>
      </c>
      <c r="E4" s="111">
        <v>18.695652173913043</v>
      </c>
      <c r="F4" s="111">
        <v>0.69230769230769229</v>
      </c>
      <c r="G4" s="111">
        <v>19.718309859154928</v>
      </c>
      <c r="H4" s="111">
        <v>25.520833333333332</v>
      </c>
      <c r="I4" s="111">
        <v>3.4</v>
      </c>
      <c r="J4" s="111">
        <v>0.20967741935483872</v>
      </c>
      <c r="L4" s="111">
        <f t="shared" ref="L4:L26" si="2">C4+D4</f>
        <v>28.891666666666666</v>
      </c>
      <c r="M4" s="111">
        <f t="shared" si="0"/>
        <v>0.73610415623435155</v>
      </c>
      <c r="N4" s="111">
        <f t="shared" ref="N4:N26" si="3">C4/D4</f>
        <v>0.73610415623435155</v>
      </c>
      <c r="O4" s="111">
        <f t="shared" ref="O4:P26" si="4">H4+G4</f>
        <v>45.239143192488257</v>
      </c>
      <c r="P4" s="111">
        <f t="shared" si="4"/>
        <v>28.920833333333331</v>
      </c>
      <c r="R4" s="111">
        <v>3.4</v>
      </c>
      <c r="S4" s="111">
        <v>28.891666666666666</v>
      </c>
      <c r="T4" s="113">
        <v>0.73610415623435155</v>
      </c>
      <c r="U4" s="111">
        <v>18.695652173913043</v>
      </c>
      <c r="V4" s="111">
        <v>19.718309859154928</v>
      </c>
      <c r="W4" s="111">
        <v>16.641666666666666</v>
      </c>
      <c r="X4" s="111">
        <v>19.718309859154928</v>
      </c>
      <c r="Y4" s="114">
        <v>45.239143192488257</v>
      </c>
      <c r="Z4" s="111">
        <v>28.920833333333331</v>
      </c>
      <c r="AA4" s="114">
        <v>45.239143192488257</v>
      </c>
      <c r="AB4" s="111">
        <v>28.920833333333331</v>
      </c>
      <c r="AC4" s="111">
        <v>0.73610415623435155</v>
      </c>
      <c r="AD4" s="111">
        <v>45.239143192488257</v>
      </c>
      <c r="AF4" s="45" t="s">
        <v>86</v>
      </c>
      <c r="AG4">
        <v>28.891666666666701</v>
      </c>
      <c r="AH4" s="115">
        <f>E4+F4</f>
        <v>19.387959866220736</v>
      </c>
      <c r="AI4" s="115">
        <f t="shared" si="1"/>
        <v>9.5037068004459648</v>
      </c>
      <c r="AJ4" s="115">
        <f>R4-AD4</f>
        <v>-41.839143192488258</v>
      </c>
    </row>
    <row r="5" spans="1:36" ht="15.75" x14ac:dyDescent="0.25">
      <c r="A5" s="45" t="s">
        <v>86</v>
      </c>
      <c r="B5" s="45" t="s">
        <v>25</v>
      </c>
      <c r="C5" s="111">
        <v>13.25</v>
      </c>
      <c r="D5" s="111">
        <v>14.933333333333332</v>
      </c>
      <c r="E5" s="111">
        <v>19.130434782608695</v>
      </c>
      <c r="F5" s="111">
        <v>0.79487179487179482</v>
      </c>
      <c r="G5" s="111">
        <v>19.366197183098592</v>
      </c>
      <c r="H5" s="111">
        <v>21.614583333333332</v>
      </c>
      <c r="I5" s="111">
        <v>3.0500000000000003</v>
      </c>
      <c r="J5" s="111">
        <v>0.25806451612903225</v>
      </c>
      <c r="L5" s="111">
        <f t="shared" si="2"/>
        <v>28.18333333333333</v>
      </c>
      <c r="M5" s="111">
        <f t="shared" si="0"/>
        <v>0.88727678571428581</v>
      </c>
      <c r="N5" s="111">
        <f t="shared" si="3"/>
        <v>0.88727678571428581</v>
      </c>
      <c r="O5" s="111">
        <f t="shared" si="4"/>
        <v>40.980780516431921</v>
      </c>
      <c r="P5" s="111">
        <f t="shared" si="4"/>
        <v>24.664583333333333</v>
      </c>
      <c r="R5" s="111">
        <v>3.0500000000000003</v>
      </c>
      <c r="S5" s="111">
        <v>28.18333333333333</v>
      </c>
      <c r="T5" s="113">
        <v>0.88727678571428581</v>
      </c>
      <c r="U5" s="111">
        <v>19.130434782608695</v>
      </c>
      <c r="V5" s="111">
        <v>19.366197183098592</v>
      </c>
      <c r="W5" s="111">
        <v>14.933333333333332</v>
      </c>
      <c r="X5" s="111">
        <v>19.366197183098592</v>
      </c>
      <c r="Y5" s="114">
        <v>40.980780516431921</v>
      </c>
      <c r="Z5" s="111">
        <v>24.664583333333333</v>
      </c>
      <c r="AA5" s="114">
        <v>40.980780516431921</v>
      </c>
      <c r="AB5" s="111">
        <v>24.664583333333333</v>
      </c>
      <c r="AC5" s="111">
        <v>0.88727678571428581</v>
      </c>
      <c r="AD5" s="111">
        <v>40.980780516431921</v>
      </c>
      <c r="AF5" s="45" t="s">
        <v>86</v>
      </c>
      <c r="AG5">
        <v>28.183333333333302</v>
      </c>
      <c r="AH5" s="115">
        <f>E5+F5</f>
        <v>19.925306577480491</v>
      </c>
      <c r="AI5" s="115">
        <f t="shared" si="1"/>
        <v>8.2580267558528107</v>
      </c>
      <c r="AJ5" s="115">
        <f>R5-AD5</f>
        <v>-37.930780516431923</v>
      </c>
    </row>
    <row r="6" spans="1:36" ht="15.75" x14ac:dyDescent="0.25">
      <c r="A6" s="45" t="s">
        <v>86</v>
      </c>
      <c r="B6" s="45" t="s">
        <v>15</v>
      </c>
      <c r="C6" s="111">
        <v>12</v>
      </c>
      <c r="D6" s="111">
        <v>13.866666666666667</v>
      </c>
      <c r="E6" s="111">
        <v>18.695652173913043</v>
      </c>
      <c r="F6" s="111">
        <v>0.55128205128205132</v>
      </c>
      <c r="G6" s="111">
        <v>19.366197183098592</v>
      </c>
      <c r="H6" s="111">
        <v>24.739583333333332</v>
      </c>
      <c r="I6" s="111">
        <v>3.4</v>
      </c>
      <c r="J6" s="111">
        <v>0.13709677419354838</v>
      </c>
      <c r="L6" s="111">
        <f t="shared" si="2"/>
        <v>25.866666666666667</v>
      </c>
      <c r="M6" s="111">
        <f t="shared" si="0"/>
        <v>0.86538461538461531</v>
      </c>
      <c r="N6" s="111">
        <f t="shared" si="3"/>
        <v>0.86538461538461531</v>
      </c>
      <c r="O6" s="111">
        <f t="shared" si="4"/>
        <v>44.105780516431921</v>
      </c>
      <c r="P6" s="111">
        <f t="shared" si="4"/>
        <v>28.139583333333331</v>
      </c>
      <c r="R6" s="111">
        <v>3.4</v>
      </c>
      <c r="S6" s="111">
        <v>25.866666666666667</v>
      </c>
      <c r="T6" s="113">
        <v>0.86538461538461531</v>
      </c>
      <c r="U6" s="111">
        <v>18.695652173913043</v>
      </c>
      <c r="V6" s="111">
        <v>19.366197183098592</v>
      </c>
      <c r="W6" s="111">
        <v>13.866666666666667</v>
      </c>
      <c r="X6" s="111">
        <v>19.366197183098592</v>
      </c>
      <c r="Y6" s="114">
        <v>44.105780516431921</v>
      </c>
      <c r="Z6" s="111">
        <v>28.139583333333331</v>
      </c>
      <c r="AA6" s="114">
        <v>44.105780516431921</v>
      </c>
      <c r="AB6" s="111">
        <v>28.139583333333331</v>
      </c>
      <c r="AC6" s="111">
        <v>0.86538461538461531</v>
      </c>
      <c r="AD6" s="111">
        <v>44.105780516431921</v>
      </c>
      <c r="AF6" s="45" t="s">
        <v>86</v>
      </c>
      <c r="AG6">
        <v>25.866666666666667</v>
      </c>
      <c r="AH6" s="115">
        <f>E6+F6</f>
        <v>19.246934225195094</v>
      </c>
      <c r="AI6" s="115">
        <f t="shared" si="1"/>
        <v>6.619732441471573</v>
      </c>
      <c r="AJ6" s="115">
        <f>R6-AD6</f>
        <v>-40.705780516431922</v>
      </c>
    </row>
    <row r="7" spans="1:36" ht="15.75" x14ac:dyDescent="0.25">
      <c r="A7" s="45" t="s">
        <v>86</v>
      </c>
      <c r="B7" s="45" t="s">
        <v>26</v>
      </c>
      <c r="C7" s="111">
        <v>11.875</v>
      </c>
      <c r="D7" s="111">
        <v>12.799999999999999</v>
      </c>
      <c r="E7" s="111">
        <v>18.695652173913043</v>
      </c>
      <c r="F7" s="111">
        <v>0.87179487179487181</v>
      </c>
      <c r="G7" s="111">
        <v>19.366197183098592</v>
      </c>
      <c r="H7" s="111">
        <v>21.614583333333332</v>
      </c>
      <c r="I7" s="111">
        <v>3.25</v>
      </c>
      <c r="J7" s="111">
        <v>0.20161290322580644</v>
      </c>
      <c r="L7" s="111">
        <f t="shared" si="2"/>
        <v>24.674999999999997</v>
      </c>
      <c r="M7" s="111">
        <f t="shared" si="0"/>
        <v>0.92773437500000011</v>
      </c>
      <c r="N7" s="111">
        <f t="shared" si="3"/>
        <v>0.92773437500000011</v>
      </c>
      <c r="O7" s="111">
        <f t="shared" si="4"/>
        <v>40.980780516431921</v>
      </c>
      <c r="P7" s="111">
        <f t="shared" si="4"/>
        <v>24.864583333333332</v>
      </c>
      <c r="R7" s="111">
        <v>3.25</v>
      </c>
      <c r="S7" s="111">
        <v>24.674999999999997</v>
      </c>
      <c r="T7" s="113">
        <v>0.92773437500000011</v>
      </c>
      <c r="U7" s="111">
        <v>18.695652173913043</v>
      </c>
      <c r="V7" s="111">
        <v>19.366197183098592</v>
      </c>
      <c r="W7" s="111">
        <v>12.799999999999999</v>
      </c>
      <c r="X7" s="111">
        <v>19.366197183098592</v>
      </c>
      <c r="Y7" s="114">
        <v>40.980780516431921</v>
      </c>
      <c r="Z7" s="111">
        <v>24.864583333333332</v>
      </c>
      <c r="AA7" s="114">
        <v>40.980780516431921</v>
      </c>
      <c r="AB7" s="111">
        <v>24.864583333333332</v>
      </c>
      <c r="AC7" s="111">
        <v>0.92773437500000011</v>
      </c>
      <c r="AD7" s="111">
        <v>40.980780516431921</v>
      </c>
      <c r="AF7" s="45" t="s">
        <v>86</v>
      </c>
      <c r="AG7">
        <v>24.674999999999997</v>
      </c>
      <c r="AH7" s="115">
        <f>E7+F7</f>
        <v>19.567447045707915</v>
      </c>
      <c r="AI7" s="115">
        <f t="shared" si="1"/>
        <v>5.1075529542920819</v>
      </c>
      <c r="AJ7" s="115">
        <f>R7-AD7</f>
        <v>-37.730780516431921</v>
      </c>
    </row>
    <row r="8" spans="1:36" ht="15.75" x14ac:dyDescent="0.25">
      <c r="A8" s="45" t="s">
        <v>86</v>
      </c>
      <c r="B8" s="45" t="s">
        <v>27</v>
      </c>
      <c r="C8" s="111">
        <v>11.625</v>
      </c>
      <c r="D8" s="111">
        <v>13.65</v>
      </c>
      <c r="E8" s="111">
        <v>19.565217391304348</v>
      </c>
      <c r="F8" s="111">
        <v>0.58974358974358976</v>
      </c>
      <c r="G8" s="111">
        <v>20.070422535211268</v>
      </c>
      <c r="H8" s="111">
        <v>23.177083333333332</v>
      </c>
      <c r="I8" s="111">
        <v>3.25</v>
      </c>
      <c r="J8" s="111">
        <v>6.4516129032258063E-2</v>
      </c>
      <c r="L8" s="111">
        <f t="shared" si="2"/>
        <v>25.274999999999999</v>
      </c>
      <c r="M8" s="111">
        <f t="shared" si="0"/>
        <v>0.85164835164835162</v>
      </c>
      <c r="N8" s="111">
        <f t="shared" si="3"/>
        <v>0.85164835164835162</v>
      </c>
      <c r="O8" s="111">
        <f t="shared" si="4"/>
        <v>43.2475058685446</v>
      </c>
      <c r="P8" s="111">
        <f t="shared" si="4"/>
        <v>26.427083333333332</v>
      </c>
      <c r="R8" s="111">
        <v>3.25</v>
      </c>
      <c r="S8" s="111">
        <v>25.274999999999999</v>
      </c>
      <c r="T8" s="113">
        <v>0.85164835164835162</v>
      </c>
      <c r="U8" s="111">
        <v>19.565217391304348</v>
      </c>
      <c r="V8" s="111">
        <v>20.070422535211268</v>
      </c>
      <c r="W8" s="111">
        <v>13.65</v>
      </c>
      <c r="X8" s="111">
        <v>20.070422535211268</v>
      </c>
      <c r="Y8" s="114">
        <v>43.2475058685446</v>
      </c>
      <c r="Z8" s="111">
        <v>26.427083333333332</v>
      </c>
      <c r="AA8" s="114">
        <v>43.2475058685446</v>
      </c>
      <c r="AB8" s="111">
        <v>26.427083333333332</v>
      </c>
      <c r="AC8" s="111">
        <v>0.85164835164835162</v>
      </c>
      <c r="AD8" s="111">
        <v>43.2475058685446</v>
      </c>
      <c r="AF8" s="45" t="s">
        <v>86</v>
      </c>
      <c r="AG8">
        <v>25.274999999999999</v>
      </c>
      <c r="AH8" s="115">
        <f>E8+F8</f>
        <v>20.154960981047939</v>
      </c>
      <c r="AI8" s="115">
        <f t="shared" si="1"/>
        <v>5.1200390189520597</v>
      </c>
      <c r="AJ8" s="115">
        <f>R8-AD8</f>
        <v>-39.9975058685446</v>
      </c>
    </row>
    <row r="9" spans="1:36" ht="15.75" x14ac:dyDescent="0.25">
      <c r="A9" s="45" t="s">
        <v>86</v>
      </c>
      <c r="B9" s="45" t="s">
        <v>18</v>
      </c>
      <c r="C9" s="111">
        <v>12.375</v>
      </c>
      <c r="D9" s="111">
        <v>16.425000000000001</v>
      </c>
      <c r="E9" s="111">
        <v>19.130434782608695</v>
      </c>
      <c r="F9" s="111">
        <v>0.69230769230769229</v>
      </c>
      <c r="G9" s="111">
        <v>19.718309859154928</v>
      </c>
      <c r="H9" s="111">
        <v>25</v>
      </c>
      <c r="I9" s="111">
        <v>3.35</v>
      </c>
      <c r="J9" s="111">
        <v>0.17741935483870969</v>
      </c>
      <c r="L9" s="111">
        <f t="shared" si="2"/>
        <v>28.8</v>
      </c>
      <c r="M9" s="111">
        <f t="shared" si="0"/>
        <v>0.75342465753424659</v>
      </c>
      <c r="N9" s="111">
        <f t="shared" si="3"/>
        <v>0.75342465753424659</v>
      </c>
      <c r="O9" s="111">
        <f t="shared" si="4"/>
        <v>44.718309859154928</v>
      </c>
      <c r="P9" s="111">
        <f t="shared" si="4"/>
        <v>28.35</v>
      </c>
      <c r="R9" s="111">
        <v>3.35</v>
      </c>
      <c r="S9" s="111">
        <v>28.8</v>
      </c>
      <c r="T9" s="113">
        <v>0.75342465753424659</v>
      </c>
      <c r="U9" s="111">
        <v>19.130434782608695</v>
      </c>
      <c r="V9" s="111">
        <v>19.718309859154928</v>
      </c>
      <c r="W9" s="111">
        <v>16.425000000000001</v>
      </c>
      <c r="X9" s="111">
        <v>19.718309859154928</v>
      </c>
      <c r="Y9" s="114">
        <v>44.718309859154928</v>
      </c>
      <c r="Z9" s="111">
        <v>28.35</v>
      </c>
      <c r="AA9" s="114">
        <v>44.718309859154928</v>
      </c>
      <c r="AB9" s="111">
        <v>28.35</v>
      </c>
      <c r="AC9" s="111">
        <v>0.75342465753424659</v>
      </c>
      <c r="AD9" s="111">
        <v>44.718309859154928</v>
      </c>
      <c r="AF9" s="45" t="s">
        <v>86</v>
      </c>
      <c r="AG9">
        <v>28.8</v>
      </c>
      <c r="AH9" s="115">
        <f>E9+F9</f>
        <v>19.822742474916389</v>
      </c>
      <c r="AI9" s="115">
        <f t="shared" si="1"/>
        <v>8.977257525083612</v>
      </c>
      <c r="AJ9" s="115">
        <f>R9-AD9</f>
        <v>-41.368309859154927</v>
      </c>
    </row>
    <row r="10" spans="1:36" ht="15.75" x14ac:dyDescent="0.25">
      <c r="A10" s="45" t="s">
        <v>86</v>
      </c>
      <c r="B10" s="45" t="s">
        <v>19</v>
      </c>
      <c r="C10" s="111">
        <v>11.625</v>
      </c>
      <c r="D10" s="111">
        <v>14.9333333333333</v>
      </c>
      <c r="E10" s="111">
        <v>17.934782608695652</v>
      </c>
      <c r="F10" s="111">
        <v>0.48717948717948717</v>
      </c>
      <c r="G10" s="111">
        <v>18.661971830985916</v>
      </c>
      <c r="H10" s="111">
        <v>24.21875</v>
      </c>
      <c r="I10" s="111">
        <v>3.5</v>
      </c>
      <c r="J10" s="111">
        <v>9.6774193548387094E-2</v>
      </c>
      <c r="L10" s="111">
        <f t="shared" si="2"/>
        <v>26.558333333333302</v>
      </c>
      <c r="M10" s="111">
        <f t="shared" si="0"/>
        <v>0.77845982142857317</v>
      </c>
      <c r="N10" s="111">
        <f t="shared" si="3"/>
        <v>0.77845982142857317</v>
      </c>
      <c r="O10" s="111">
        <f t="shared" si="4"/>
        <v>42.880721830985919</v>
      </c>
      <c r="P10" s="111">
        <f t="shared" si="4"/>
        <v>27.71875</v>
      </c>
      <c r="R10" s="111">
        <v>3.5</v>
      </c>
      <c r="S10" s="111">
        <v>26.55833333333333</v>
      </c>
      <c r="T10" s="113">
        <v>0.77845982142857151</v>
      </c>
      <c r="U10" s="111">
        <v>17.934782608695652</v>
      </c>
      <c r="V10" s="111">
        <v>18.661971830985916</v>
      </c>
      <c r="W10" s="111">
        <v>14.933333333333332</v>
      </c>
      <c r="X10" s="111">
        <v>18.661971830985916</v>
      </c>
      <c r="Y10" s="114">
        <v>42.880721830985919</v>
      </c>
      <c r="Z10" s="111">
        <v>27.71875</v>
      </c>
      <c r="AA10" s="114">
        <v>42.880721830985919</v>
      </c>
      <c r="AB10" s="111">
        <v>27.71875</v>
      </c>
      <c r="AC10" s="111">
        <v>0.77845982142857151</v>
      </c>
      <c r="AD10" s="111">
        <v>42.880721830985919</v>
      </c>
      <c r="AF10" s="45" t="s">
        <v>86</v>
      </c>
      <c r="AG10">
        <v>26.55833333333333</v>
      </c>
      <c r="AH10" s="115">
        <f>E10+F10</f>
        <v>18.421962095875138</v>
      </c>
      <c r="AI10" s="115">
        <f t="shared" si="1"/>
        <v>8.1363712374581922</v>
      </c>
      <c r="AJ10" s="115">
        <f>R10-AD10</f>
        <v>-39.380721830985919</v>
      </c>
    </row>
    <row r="11" spans="1:36" ht="15.75" x14ac:dyDescent="0.25">
      <c r="A11" s="45" t="s">
        <v>86</v>
      </c>
      <c r="B11" s="45" t="s">
        <v>29</v>
      </c>
      <c r="C11" s="111">
        <v>12</v>
      </c>
      <c r="D11" s="111">
        <v>17.066666666666666</v>
      </c>
      <c r="E11" s="111">
        <v>17.391304347826086</v>
      </c>
      <c r="F11" s="111">
        <v>0.82051282051282048</v>
      </c>
      <c r="G11" s="111">
        <v>19.366197183098592</v>
      </c>
      <c r="H11" s="111">
        <v>20.833333333333332</v>
      </c>
      <c r="I11" s="111">
        <v>3.35</v>
      </c>
      <c r="J11" s="111">
        <v>0.2661290322580645</v>
      </c>
      <c r="L11" s="111">
        <f t="shared" si="2"/>
        <v>29.066666666666666</v>
      </c>
      <c r="M11" s="111">
        <f t="shared" si="0"/>
        <v>0.703125</v>
      </c>
      <c r="N11" s="111">
        <f t="shared" si="3"/>
        <v>0.703125</v>
      </c>
      <c r="O11" s="111">
        <f t="shared" si="4"/>
        <v>40.199530516431921</v>
      </c>
      <c r="P11" s="111">
        <f t="shared" si="4"/>
        <v>24.183333333333334</v>
      </c>
      <c r="R11" s="111">
        <v>3.35</v>
      </c>
      <c r="S11" s="111">
        <v>29.066666666666666</v>
      </c>
      <c r="T11" s="113">
        <v>0.703125</v>
      </c>
      <c r="U11" s="111">
        <v>17.391304347826086</v>
      </c>
      <c r="V11" s="111">
        <v>19.366197183098592</v>
      </c>
      <c r="W11" s="111">
        <v>17.066666666666666</v>
      </c>
      <c r="X11" s="111">
        <v>19.366197183098592</v>
      </c>
      <c r="Y11" s="114">
        <v>40.199530516431921</v>
      </c>
      <c r="Z11" s="111">
        <v>24.183333333333334</v>
      </c>
      <c r="AA11" s="114">
        <v>40.199530516431921</v>
      </c>
      <c r="AB11" s="111">
        <v>24.183333333333334</v>
      </c>
      <c r="AC11" s="111">
        <v>0.703125</v>
      </c>
      <c r="AD11" s="111">
        <v>40.199530516431921</v>
      </c>
      <c r="AF11" s="45" t="s">
        <v>86</v>
      </c>
      <c r="AG11">
        <v>29.066666666666666</v>
      </c>
      <c r="AH11" s="115">
        <f>E11+F11</f>
        <v>18.211817168338907</v>
      </c>
      <c r="AI11" s="115">
        <f t="shared" si="1"/>
        <v>10.854849498327759</v>
      </c>
      <c r="AJ11" s="115">
        <f>R11-AD11</f>
        <v>-36.849530516431919</v>
      </c>
    </row>
    <row r="12" spans="1:36" ht="15.75" x14ac:dyDescent="0.25">
      <c r="A12" s="45" t="s">
        <v>86</v>
      </c>
      <c r="B12" s="45" t="s">
        <v>30</v>
      </c>
      <c r="C12" s="111">
        <v>13.125</v>
      </c>
      <c r="D12" s="111">
        <v>13.866666666666667</v>
      </c>
      <c r="E12" s="111">
        <v>18.478260869565219</v>
      </c>
      <c r="F12" s="111">
        <v>0.66666666666666663</v>
      </c>
      <c r="G12" s="111">
        <v>19.014084507042252</v>
      </c>
      <c r="H12" s="111">
        <v>21.875</v>
      </c>
      <c r="I12" s="111">
        <v>3.35</v>
      </c>
      <c r="J12" s="111">
        <v>0.18548387096774194</v>
      </c>
      <c r="L12" s="111">
        <f t="shared" si="2"/>
        <v>26.991666666666667</v>
      </c>
      <c r="M12" s="111">
        <f t="shared" si="0"/>
        <v>0.94651442307692302</v>
      </c>
      <c r="N12" s="111">
        <f t="shared" si="3"/>
        <v>0.94651442307692302</v>
      </c>
      <c r="O12" s="111">
        <f t="shared" si="4"/>
        <v>40.889084507042256</v>
      </c>
      <c r="P12" s="111">
        <f t="shared" si="4"/>
        <v>25.225000000000001</v>
      </c>
      <c r="R12" s="111">
        <v>3.35</v>
      </c>
      <c r="S12" s="111">
        <v>26.991666666666667</v>
      </c>
      <c r="T12" s="113">
        <v>0.94651442307692302</v>
      </c>
      <c r="U12" s="111">
        <v>18.478260869565219</v>
      </c>
      <c r="V12" s="111">
        <v>19.014084507042252</v>
      </c>
      <c r="W12" s="111">
        <v>13.866666666666667</v>
      </c>
      <c r="X12" s="111">
        <v>19.014084507042252</v>
      </c>
      <c r="Y12" s="114">
        <v>40.889084507042256</v>
      </c>
      <c r="Z12" s="111">
        <v>25.225000000000001</v>
      </c>
      <c r="AA12" s="114">
        <v>40.889084507042256</v>
      </c>
      <c r="AB12" s="111">
        <v>25.225000000000001</v>
      </c>
      <c r="AC12" s="111">
        <v>0.94651442307692302</v>
      </c>
      <c r="AD12" s="111">
        <v>40.889084507042256</v>
      </c>
      <c r="AF12" s="45" t="s">
        <v>86</v>
      </c>
      <c r="AG12">
        <v>26.991666666666667</v>
      </c>
      <c r="AH12" s="115">
        <f>E12+F12</f>
        <v>19.144927536231886</v>
      </c>
      <c r="AI12" s="115">
        <f t="shared" si="1"/>
        <v>7.8467391304347807</v>
      </c>
      <c r="AJ12" s="115">
        <f>R12-AD12</f>
        <v>-37.539084507042254</v>
      </c>
    </row>
    <row r="13" spans="1:36" ht="15.75" x14ac:dyDescent="0.25">
      <c r="A13" s="45" t="s">
        <v>86</v>
      </c>
      <c r="B13" s="45" t="s">
        <v>31</v>
      </c>
      <c r="C13" s="111">
        <v>11.75</v>
      </c>
      <c r="D13" s="111">
        <v>12.583333333333334</v>
      </c>
      <c r="E13" s="111">
        <v>19.130434782608695</v>
      </c>
      <c r="F13" s="111">
        <v>0.58974358974358976</v>
      </c>
      <c r="G13" s="111">
        <v>18.309859154929576</v>
      </c>
      <c r="H13" s="111">
        <v>23.177083333333332</v>
      </c>
      <c r="I13" s="111">
        <v>3.348360655737705</v>
      </c>
      <c r="J13" s="111">
        <v>0.22580645161290322</v>
      </c>
      <c r="L13" s="111">
        <f t="shared" si="2"/>
        <v>24.333333333333336</v>
      </c>
      <c r="M13" s="111">
        <f t="shared" si="0"/>
        <v>0.93377483443708609</v>
      </c>
      <c r="N13" s="111">
        <f t="shared" si="3"/>
        <v>0.93377483443708609</v>
      </c>
      <c r="O13" s="111">
        <f t="shared" si="4"/>
        <v>41.486942488262912</v>
      </c>
      <c r="P13" s="111">
        <f t="shared" si="4"/>
        <v>26.525443989071036</v>
      </c>
      <c r="R13" s="111">
        <v>3.348360655737705</v>
      </c>
      <c r="S13" s="111">
        <v>24.333333333333336</v>
      </c>
      <c r="T13" s="113">
        <v>0.93377483443708609</v>
      </c>
      <c r="U13" s="111">
        <v>19.130434782608695</v>
      </c>
      <c r="V13" s="111">
        <v>18.309859154929576</v>
      </c>
      <c r="W13" s="111">
        <v>12.583333333333334</v>
      </c>
      <c r="X13" s="111">
        <v>18.309859154929576</v>
      </c>
      <c r="Y13" s="114">
        <v>41.486942488262912</v>
      </c>
      <c r="Z13" s="111">
        <v>26.525443989071036</v>
      </c>
      <c r="AA13" s="114">
        <v>41.486942488262912</v>
      </c>
      <c r="AB13" s="111">
        <v>26.525443989071036</v>
      </c>
      <c r="AC13" s="111">
        <v>0.93377483443708609</v>
      </c>
      <c r="AD13" s="111">
        <v>41.486942488262912</v>
      </c>
      <c r="AF13" s="45" t="s">
        <v>86</v>
      </c>
      <c r="AG13">
        <v>24.333333333333336</v>
      </c>
      <c r="AH13" s="115">
        <f>E13+F13</f>
        <v>19.720178372352287</v>
      </c>
      <c r="AI13" s="115">
        <f t="shared" si="1"/>
        <v>4.6131549609810492</v>
      </c>
      <c r="AJ13" s="115">
        <f>R13-AD13</f>
        <v>-38.138581832525205</v>
      </c>
    </row>
    <row r="14" spans="1:36" ht="15.75" x14ac:dyDescent="0.25">
      <c r="A14" s="45" t="s">
        <v>86</v>
      </c>
      <c r="B14" s="45" t="s">
        <v>22</v>
      </c>
      <c r="C14" s="111">
        <v>11.625</v>
      </c>
      <c r="D14" s="111">
        <v>16.216666666666665</v>
      </c>
      <c r="E14" s="111">
        <v>18.695652173913043</v>
      </c>
      <c r="F14" s="111">
        <v>0.48717948717948717</v>
      </c>
      <c r="G14" s="111">
        <v>20.070422535211268</v>
      </c>
      <c r="H14" s="111">
        <v>25.260416666666668</v>
      </c>
      <c r="I14" s="111">
        <v>3.15</v>
      </c>
      <c r="J14" s="111">
        <v>0.22580645161290322</v>
      </c>
      <c r="L14" s="111">
        <f t="shared" si="2"/>
        <v>27.841666666666665</v>
      </c>
      <c r="M14" s="111">
        <f t="shared" si="0"/>
        <v>0.71685508735868453</v>
      </c>
      <c r="N14" s="111">
        <f t="shared" si="3"/>
        <v>0.71685508735868453</v>
      </c>
      <c r="O14" s="111">
        <f t="shared" si="4"/>
        <v>45.330839201877936</v>
      </c>
      <c r="P14" s="111">
        <f t="shared" si="4"/>
        <v>28.410416666666666</v>
      </c>
      <c r="R14" s="111">
        <v>3.15</v>
      </c>
      <c r="S14" s="111">
        <v>27.841666666666665</v>
      </c>
      <c r="T14" s="113">
        <v>0.71685508735868453</v>
      </c>
      <c r="U14" s="111">
        <v>18.695652173913043</v>
      </c>
      <c r="V14" s="111">
        <v>20.070422535211268</v>
      </c>
      <c r="W14" s="111">
        <v>16.216666666666665</v>
      </c>
      <c r="X14" s="111">
        <v>20.070422535211268</v>
      </c>
      <c r="Y14" s="114">
        <v>45.330839201877936</v>
      </c>
      <c r="Z14" s="111">
        <v>28.410416666666666</v>
      </c>
      <c r="AA14" s="114">
        <v>45.330839201877936</v>
      </c>
      <c r="AB14" s="111">
        <v>28.410416666666666</v>
      </c>
      <c r="AC14" s="111">
        <v>0.71685508735868453</v>
      </c>
      <c r="AD14" s="111">
        <v>45.330839201877936</v>
      </c>
      <c r="AF14" s="45" t="s">
        <v>86</v>
      </c>
      <c r="AG14">
        <v>27.841666666666665</v>
      </c>
      <c r="AH14" s="115">
        <f>E14+F14</f>
        <v>19.182831661092528</v>
      </c>
      <c r="AI14" s="115">
        <f t="shared" si="1"/>
        <v>8.6588350055741365</v>
      </c>
      <c r="AJ14" s="115">
        <f>R14-AD14</f>
        <v>-42.180839201877937</v>
      </c>
    </row>
    <row r="15" spans="1:36" ht="15.75" x14ac:dyDescent="0.25">
      <c r="A15" s="45" t="s">
        <v>86</v>
      </c>
      <c r="B15" s="45" t="s">
        <v>32</v>
      </c>
      <c r="C15" s="111">
        <v>11.75</v>
      </c>
      <c r="D15" s="111">
        <v>12.799999999999999</v>
      </c>
      <c r="E15" s="111">
        <v>18.695652173913043</v>
      </c>
      <c r="F15" s="111">
        <v>0.82051282051282048</v>
      </c>
      <c r="G15" s="111">
        <v>19.718309859154928</v>
      </c>
      <c r="H15" s="111">
        <v>20.833333333333332</v>
      </c>
      <c r="I15" s="111">
        <v>3.1999999999999997</v>
      </c>
      <c r="J15" s="111">
        <v>0.36290322580645162</v>
      </c>
      <c r="L15" s="111">
        <f t="shared" si="2"/>
        <v>24.549999999999997</v>
      </c>
      <c r="M15" s="111">
        <f t="shared" si="0"/>
        <v>0.91796875000000011</v>
      </c>
      <c r="N15" s="111">
        <f t="shared" si="3"/>
        <v>0.91796875000000011</v>
      </c>
      <c r="O15" s="111">
        <f t="shared" si="4"/>
        <v>40.551643192488257</v>
      </c>
      <c r="P15" s="111">
        <f t="shared" si="4"/>
        <v>24.033333333333331</v>
      </c>
      <c r="R15" s="111">
        <v>3.1999999999999997</v>
      </c>
      <c r="S15" s="111">
        <v>24.549999999999997</v>
      </c>
      <c r="T15" s="113">
        <v>0.91796875000000011</v>
      </c>
      <c r="U15" s="111">
        <v>18.695652173913043</v>
      </c>
      <c r="V15" s="111">
        <v>19.718309859154928</v>
      </c>
      <c r="W15" s="111">
        <v>12.799999999999999</v>
      </c>
      <c r="X15" s="111">
        <v>19.718309859154928</v>
      </c>
      <c r="Y15" s="114">
        <v>40.551643192488257</v>
      </c>
      <c r="Z15" s="111">
        <v>24.033333333333331</v>
      </c>
      <c r="AA15" s="114">
        <v>40.551643192488257</v>
      </c>
      <c r="AB15" s="111">
        <v>24.033333333333331</v>
      </c>
      <c r="AC15" s="111">
        <v>0.91796875000000011</v>
      </c>
      <c r="AD15" s="111">
        <v>40.551643192488257</v>
      </c>
      <c r="AF15" s="45" t="s">
        <v>86</v>
      </c>
      <c r="AG15">
        <v>24.549999999999997</v>
      </c>
      <c r="AH15" s="115">
        <f>E15+F15</f>
        <v>19.516164994425864</v>
      </c>
      <c r="AI15" s="115">
        <f t="shared" si="1"/>
        <v>5.033835005574133</v>
      </c>
      <c r="AJ15" s="115">
        <f>R15-AD15</f>
        <v>-37.351643192488254</v>
      </c>
    </row>
    <row r="16" spans="1:36" ht="15.75" x14ac:dyDescent="0.25">
      <c r="A16" s="54" t="s">
        <v>87</v>
      </c>
      <c r="B16" s="54" t="s">
        <v>14</v>
      </c>
      <c r="C16" s="111">
        <v>12.5</v>
      </c>
      <c r="D16" s="111">
        <v>12.799999999999999</v>
      </c>
      <c r="E16" s="111">
        <v>20.869565217391305</v>
      </c>
      <c r="F16" s="111">
        <v>0.66666666666666663</v>
      </c>
      <c r="G16" s="111">
        <v>20.070422535211268</v>
      </c>
      <c r="H16" s="111">
        <v>24.739583333333332</v>
      </c>
      <c r="I16" s="111">
        <v>3.3000000000000003</v>
      </c>
      <c r="J16" s="111">
        <v>0.36290322580645162</v>
      </c>
      <c r="L16" s="111">
        <f t="shared" si="2"/>
        <v>25.299999999999997</v>
      </c>
      <c r="M16" s="111">
        <f t="shared" si="0"/>
        <v>0.97656250000000011</v>
      </c>
      <c r="N16" s="111">
        <f t="shared" si="3"/>
        <v>0.97656250000000011</v>
      </c>
      <c r="O16" s="111">
        <f t="shared" si="4"/>
        <v>44.8100058685446</v>
      </c>
      <c r="P16" s="111">
        <f t="shared" si="4"/>
        <v>28.039583333333333</v>
      </c>
      <c r="R16" s="111">
        <v>3.3000000000000003</v>
      </c>
      <c r="S16" s="111">
        <v>25.299999999999997</v>
      </c>
      <c r="T16" s="113">
        <v>0.97656250000000011</v>
      </c>
      <c r="U16" s="111">
        <v>20.869565217391305</v>
      </c>
      <c r="V16" s="111">
        <v>20.070422535211268</v>
      </c>
      <c r="W16" s="111">
        <v>12.799999999999999</v>
      </c>
      <c r="X16" s="111">
        <v>20.070422535211268</v>
      </c>
      <c r="Y16" s="114">
        <v>44.8100058685446</v>
      </c>
      <c r="Z16" s="111">
        <v>28.039583333333333</v>
      </c>
      <c r="AA16" s="114">
        <v>44.8100058685446</v>
      </c>
      <c r="AB16" s="111">
        <v>28.039583333333333</v>
      </c>
      <c r="AC16" s="111">
        <v>0.97656250000000011</v>
      </c>
      <c r="AD16" s="111">
        <v>44.8100058685446</v>
      </c>
      <c r="AF16" s="54" t="s">
        <v>87</v>
      </c>
      <c r="AG16">
        <v>25.299999999999997</v>
      </c>
      <c r="AH16" s="115">
        <f>E16+F16</f>
        <v>21.536231884057973</v>
      </c>
      <c r="AI16" s="115">
        <f t="shared" si="1"/>
        <v>3.7637681159420247</v>
      </c>
      <c r="AJ16" s="115">
        <f>R16-AD16</f>
        <v>-41.510005868544603</v>
      </c>
    </row>
    <row r="17" spans="1:49" ht="15.75" x14ac:dyDescent="0.25">
      <c r="A17" s="54" t="s">
        <v>87</v>
      </c>
      <c r="B17" s="54" t="s">
        <v>34</v>
      </c>
      <c r="C17" s="111">
        <v>12.365</v>
      </c>
      <c r="D17" s="111">
        <v>17.066666666666666</v>
      </c>
      <c r="E17" s="111">
        <v>20.108695652173914</v>
      </c>
      <c r="F17" s="111">
        <v>0.79487179487179482</v>
      </c>
      <c r="G17" s="111">
        <v>21.12676056338028</v>
      </c>
      <c r="H17" s="111">
        <v>28.125</v>
      </c>
      <c r="I17" s="111">
        <v>3.25</v>
      </c>
      <c r="J17" s="111">
        <v>0.10483870967741936</v>
      </c>
      <c r="L17" s="111">
        <f t="shared" si="2"/>
        <v>29.431666666666665</v>
      </c>
      <c r="M17" s="111">
        <f t="shared" si="0"/>
        <v>0.72451171874999998</v>
      </c>
      <c r="N17" s="111">
        <f t="shared" si="3"/>
        <v>0.72451171874999998</v>
      </c>
      <c r="O17" s="111">
        <f t="shared" si="4"/>
        <v>49.25176056338028</v>
      </c>
      <c r="P17" s="111">
        <f t="shared" si="4"/>
        <v>31.375</v>
      </c>
      <c r="R17" s="111">
        <v>3.25</v>
      </c>
      <c r="S17" s="111">
        <v>29.431666666666665</v>
      </c>
      <c r="T17" s="113">
        <v>0.72451171874999998</v>
      </c>
      <c r="U17" s="111">
        <v>20.108695652173914</v>
      </c>
      <c r="V17" s="111">
        <v>21.12676056338028</v>
      </c>
      <c r="W17" s="111">
        <v>17.066666666666666</v>
      </c>
      <c r="X17" s="111">
        <v>21.12676056338028</v>
      </c>
      <c r="Y17" s="114">
        <v>49.25176056338028</v>
      </c>
      <c r="Z17" s="111">
        <v>31.375</v>
      </c>
      <c r="AA17" s="114">
        <v>49.25176056338028</v>
      </c>
      <c r="AB17" s="111">
        <v>31.375</v>
      </c>
      <c r="AC17" s="111">
        <v>0.72451171874999998</v>
      </c>
      <c r="AD17" s="111">
        <v>49.25176056338028</v>
      </c>
      <c r="AF17" s="54" t="s">
        <v>87</v>
      </c>
      <c r="AG17">
        <v>29.431666666666665</v>
      </c>
      <c r="AH17" s="115">
        <f>E17+F17</f>
        <v>20.90356744704571</v>
      </c>
      <c r="AI17" s="115">
        <f t="shared" si="1"/>
        <v>8.5280992196209553</v>
      </c>
      <c r="AJ17" s="115">
        <f>R17-AD17</f>
        <v>-46.00176056338028</v>
      </c>
    </row>
    <row r="18" spans="1:49" ht="15.75" x14ac:dyDescent="0.25">
      <c r="A18" s="54" t="s">
        <v>87</v>
      </c>
      <c r="B18" s="54" t="s">
        <v>17</v>
      </c>
      <c r="C18" s="111">
        <v>13.625</v>
      </c>
      <c r="D18" s="111">
        <v>16</v>
      </c>
      <c r="E18" s="111">
        <v>19.565217391304348</v>
      </c>
      <c r="F18" s="111">
        <v>0.76923076923076927</v>
      </c>
      <c r="G18" s="111">
        <v>24.746478873239436</v>
      </c>
      <c r="H18" s="111">
        <v>25.520833333333332</v>
      </c>
      <c r="I18" s="111">
        <v>3.0500000000000003</v>
      </c>
      <c r="J18" s="111">
        <v>0.2661290322580645</v>
      </c>
      <c r="L18" s="111">
        <f t="shared" si="2"/>
        <v>29.625</v>
      </c>
      <c r="M18" s="111">
        <f t="shared" si="0"/>
        <v>0.8515625</v>
      </c>
      <c r="N18" s="111">
        <f t="shared" si="3"/>
        <v>0.8515625</v>
      </c>
      <c r="O18" s="111">
        <f t="shared" si="4"/>
        <v>50.267312206572768</v>
      </c>
      <c r="P18" s="111">
        <f t="shared" si="4"/>
        <v>28.570833333333333</v>
      </c>
      <c r="R18" s="111">
        <v>3.0500000000000003</v>
      </c>
      <c r="S18" s="111">
        <v>29.625</v>
      </c>
      <c r="T18" s="113">
        <v>0.8515625</v>
      </c>
      <c r="U18" s="111">
        <v>19.565217391304348</v>
      </c>
      <c r="V18" s="111">
        <v>24.746478873239436</v>
      </c>
      <c r="W18" s="111">
        <v>16</v>
      </c>
      <c r="X18" s="111">
        <v>24.746478873239436</v>
      </c>
      <c r="Y18" s="114">
        <v>50.267312206572768</v>
      </c>
      <c r="Z18" s="111">
        <v>28.570833333333333</v>
      </c>
      <c r="AA18" s="114">
        <v>50.267312206572768</v>
      </c>
      <c r="AB18" s="111">
        <v>28.570833333333333</v>
      </c>
      <c r="AC18" s="111">
        <v>0.8515625</v>
      </c>
      <c r="AD18" s="111">
        <v>50.267312206572768</v>
      </c>
      <c r="AF18" s="54" t="s">
        <v>87</v>
      </c>
      <c r="AG18">
        <v>29.625</v>
      </c>
      <c r="AH18" s="115">
        <f>E18+F18</f>
        <v>20.334448160535118</v>
      </c>
      <c r="AI18" s="115">
        <f t="shared" si="1"/>
        <v>9.2905518394648823</v>
      </c>
      <c r="AJ18" s="115">
        <f>R18-AD18</f>
        <v>-47.217312206572771</v>
      </c>
    </row>
    <row r="19" spans="1:49" ht="15.75" x14ac:dyDescent="0.25">
      <c r="A19" s="54" t="s">
        <v>87</v>
      </c>
      <c r="B19" s="54" t="s">
        <v>35</v>
      </c>
      <c r="C19" s="111">
        <v>15.875</v>
      </c>
      <c r="D19" s="111">
        <v>17.066666666666666</v>
      </c>
      <c r="E19" s="111">
        <v>20.108695652173914</v>
      </c>
      <c r="F19" s="111">
        <v>0.79487179487179482</v>
      </c>
      <c r="G19" s="111">
        <v>20.422535211267604</v>
      </c>
      <c r="H19" s="111">
        <v>28.645833333333332</v>
      </c>
      <c r="I19" s="111">
        <v>3.25</v>
      </c>
      <c r="J19" s="111">
        <v>0.11290322580645161</v>
      </c>
      <c r="L19" s="111">
        <f t="shared" si="2"/>
        <v>32.941666666666663</v>
      </c>
      <c r="M19" s="111">
        <f t="shared" si="0"/>
        <v>0.93017578125</v>
      </c>
      <c r="N19" s="111">
        <f t="shared" si="3"/>
        <v>0.93017578125</v>
      </c>
      <c r="O19" s="111">
        <f t="shared" si="4"/>
        <v>49.068368544600936</v>
      </c>
      <c r="P19" s="111">
        <f t="shared" si="4"/>
        <v>31.895833333333332</v>
      </c>
      <c r="R19" s="111">
        <v>3.25</v>
      </c>
      <c r="S19" s="111">
        <v>32.941666666666663</v>
      </c>
      <c r="T19" s="113">
        <v>0.93017578125</v>
      </c>
      <c r="U19" s="111">
        <v>20.108695652173914</v>
      </c>
      <c r="V19" s="111">
        <v>20.422535211267604</v>
      </c>
      <c r="W19" s="111">
        <v>17.066666666666666</v>
      </c>
      <c r="X19" s="111">
        <v>20.422535211267604</v>
      </c>
      <c r="Y19" s="114">
        <v>49.068368544600936</v>
      </c>
      <c r="Z19" s="111">
        <v>31.895833333333332</v>
      </c>
      <c r="AA19" s="114">
        <v>49.068368544600936</v>
      </c>
      <c r="AB19" s="111">
        <v>31.895833333333332</v>
      </c>
      <c r="AC19" s="111">
        <v>0.93017578125</v>
      </c>
      <c r="AD19" s="111">
        <v>49.068368544600936</v>
      </c>
      <c r="AF19" s="54" t="s">
        <v>87</v>
      </c>
      <c r="AG19">
        <v>32.941666666666663</v>
      </c>
      <c r="AH19" s="115">
        <f>E19+F19</f>
        <v>20.90356744704571</v>
      </c>
      <c r="AI19" s="115">
        <f t="shared" si="1"/>
        <v>12.038099219620953</v>
      </c>
      <c r="AJ19" s="115">
        <f>R19-AD19</f>
        <v>-45.818368544600936</v>
      </c>
    </row>
    <row r="20" spans="1:49" ht="15.75" x14ac:dyDescent="0.25">
      <c r="A20" s="54" t="s">
        <v>87</v>
      </c>
      <c r="B20" s="54" t="s">
        <v>37</v>
      </c>
      <c r="C20" s="111">
        <v>13.75</v>
      </c>
      <c r="D20" s="111">
        <v>18.558333333333334</v>
      </c>
      <c r="E20" s="111">
        <v>25.217391304347824</v>
      </c>
      <c r="F20" s="111">
        <v>0.87179487179487181</v>
      </c>
      <c r="G20" s="111">
        <v>25.35211267605634</v>
      </c>
      <c r="H20" s="111">
        <v>27.34375</v>
      </c>
      <c r="I20" s="111">
        <v>3.0500000000000003</v>
      </c>
      <c r="J20" s="111">
        <v>0.25806451612903225</v>
      </c>
      <c r="L20" s="111">
        <f t="shared" si="2"/>
        <v>32.308333333333337</v>
      </c>
      <c r="M20" s="111">
        <f t="shared" si="0"/>
        <v>0.74090704984283784</v>
      </c>
      <c r="N20" s="111">
        <f t="shared" si="3"/>
        <v>0.74090704984283784</v>
      </c>
      <c r="O20" s="111">
        <f t="shared" si="4"/>
        <v>52.695862676056336</v>
      </c>
      <c r="P20" s="111">
        <f t="shared" si="4"/>
        <v>30.393750000000001</v>
      </c>
      <c r="R20" s="111">
        <v>3.0500000000000003</v>
      </c>
      <c r="S20" s="111">
        <v>32.308333333333337</v>
      </c>
      <c r="T20" s="113">
        <v>0.74090704984283784</v>
      </c>
      <c r="U20" s="111">
        <v>25.217391304347824</v>
      </c>
      <c r="V20" s="111">
        <v>25.35211267605634</v>
      </c>
      <c r="W20" s="111">
        <v>18.558333333333334</v>
      </c>
      <c r="X20" s="111">
        <v>25.35211267605634</v>
      </c>
      <c r="Y20" s="114">
        <v>52.695862676056336</v>
      </c>
      <c r="Z20" s="111">
        <v>30.393750000000001</v>
      </c>
      <c r="AA20" s="114">
        <v>52.695862676056336</v>
      </c>
      <c r="AB20" s="111">
        <v>30.393750000000001</v>
      </c>
      <c r="AC20" s="111">
        <v>0.74090704984283784</v>
      </c>
      <c r="AD20" s="111">
        <v>52.695862676056336</v>
      </c>
      <c r="AF20" s="54" t="s">
        <v>87</v>
      </c>
      <c r="AG20">
        <v>32.308333333333337</v>
      </c>
      <c r="AH20" s="115">
        <f>E20+F20</f>
        <v>26.089186176142697</v>
      </c>
      <c r="AI20" s="115">
        <f t="shared" si="1"/>
        <v>6.2191471571906405</v>
      </c>
      <c r="AJ20" s="115">
        <f>R20-AD20</f>
        <v>-49.645862676056339</v>
      </c>
      <c r="AW20" t="s">
        <v>249</v>
      </c>
    </row>
    <row r="21" spans="1:49" ht="15.75" x14ac:dyDescent="0.25">
      <c r="A21" s="54" t="s">
        <v>87</v>
      </c>
      <c r="B21" s="54" t="s">
        <v>20</v>
      </c>
      <c r="C21" s="111">
        <v>12.625</v>
      </c>
      <c r="D21" s="111">
        <v>17.066666666666666</v>
      </c>
      <c r="E21" s="111">
        <v>21.739130434782609</v>
      </c>
      <c r="F21" s="111">
        <v>0.66666666666666663</v>
      </c>
      <c r="G21" s="111">
        <v>21.12676056338028</v>
      </c>
      <c r="H21" s="111">
        <v>25.520833333333332</v>
      </c>
      <c r="I21" s="111">
        <v>3.25</v>
      </c>
      <c r="J21" s="111">
        <v>0.12096774193548387</v>
      </c>
      <c r="L21" s="111">
        <f t="shared" si="2"/>
        <v>29.691666666666666</v>
      </c>
      <c r="M21" s="111">
        <f t="shared" si="0"/>
        <v>0.73974609375</v>
      </c>
      <c r="N21" s="111">
        <f t="shared" si="3"/>
        <v>0.73974609375</v>
      </c>
      <c r="O21" s="111">
        <f t="shared" si="4"/>
        <v>46.647593896713616</v>
      </c>
      <c r="P21" s="111">
        <f t="shared" si="4"/>
        <v>28.770833333333332</v>
      </c>
      <c r="R21" s="111">
        <v>3.25</v>
      </c>
      <c r="S21" s="111">
        <v>29.691666666666666</v>
      </c>
      <c r="T21" s="113">
        <v>0.73974609375</v>
      </c>
      <c r="U21" s="111">
        <v>21.739130434782609</v>
      </c>
      <c r="V21" s="111">
        <v>21.12676056338028</v>
      </c>
      <c r="W21" s="111">
        <v>17.066666666666666</v>
      </c>
      <c r="X21" s="111">
        <v>21.12676056338028</v>
      </c>
      <c r="Y21" s="114">
        <v>46.647593896713616</v>
      </c>
      <c r="Z21" s="111">
        <v>28.770833333333332</v>
      </c>
      <c r="AA21" s="114">
        <v>46.647593896713616</v>
      </c>
      <c r="AB21" s="111">
        <v>28.770833333333332</v>
      </c>
      <c r="AC21" s="111">
        <v>0.73974609375</v>
      </c>
      <c r="AD21" s="111">
        <v>46.647593896713616</v>
      </c>
      <c r="AF21" s="54" t="s">
        <v>87</v>
      </c>
      <c r="AG21">
        <v>29.691666666666666</v>
      </c>
      <c r="AH21" s="115">
        <f>E21+F21</f>
        <v>22.405797101449277</v>
      </c>
      <c r="AI21" s="115">
        <f t="shared" si="1"/>
        <v>7.2858695652173893</v>
      </c>
      <c r="AJ21" s="115">
        <f>R21-AD21</f>
        <v>-43.397593896713616</v>
      </c>
    </row>
    <row r="22" spans="1:49" ht="15.75" x14ac:dyDescent="0.25">
      <c r="A22" s="54" t="s">
        <v>87</v>
      </c>
      <c r="B22" s="54" t="s">
        <v>38</v>
      </c>
      <c r="C22" s="111">
        <v>13.625</v>
      </c>
      <c r="D22" s="111">
        <v>18.558333333333334</v>
      </c>
      <c r="E22" s="111">
        <v>24.782608695652176</v>
      </c>
      <c r="F22" s="111">
        <v>0.74358974358974361</v>
      </c>
      <c r="G22" s="111">
        <v>28.169014084507044</v>
      </c>
      <c r="H22" s="111">
        <v>25.739583333333332</v>
      </c>
      <c r="I22" s="111">
        <v>3</v>
      </c>
      <c r="J22" s="111">
        <v>0.22580645161290322</v>
      </c>
      <c r="L22" s="111">
        <f t="shared" si="2"/>
        <v>32.183333333333337</v>
      </c>
      <c r="M22" s="111">
        <f t="shared" si="0"/>
        <v>0.73417153120790302</v>
      </c>
      <c r="N22" s="111">
        <f t="shared" si="3"/>
        <v>0.73417153120790302</v>
      </c>
      <c r="O22" s="111">
        <f t="shared" si="4"/>
        <v>53.908597417840376</v>
      </c>
      <c r="P22" s="111">
        <f t="shared" si="4"/>
        <v>28.739583333333332</v>
      </c>
      <c r="R22" s="111">
        <v>3</v>
      </c>
      <c r="S22" s="111">
        <v>31.333333333333332</v>
      </c>
      <c r="T22" s="113">
        <v>0.76941176470588235</v>
      </c>
      <c r="U22" s="111">
        <v>24.782608695652176</v>
      </c>
      <c r="V22" s="111">
        <v>28.169014084507044</v>
      </c>
      <c r="W22" s="111">
        <v>17.708333333333332</v>
      </c>
      <c r="X22" s="111">
        <v>28.169014084507044</v>
      </c>
      <c r="Y22" s="114">
        <v>53.908597417840376</v>
      </c>
      <c r="Z22" s="111">
        <v>28.739583333333332</v>
      </c>
      <c r="AA22" s="114">
        <v>53.908597417840376</v>
      </c>
      <c r="AB22" s="111">
        <v>28.739583333333332</v>
      </c>
      <c r="AC22" s="111">
        <v>0.76941176470588235</v>
      </c>
      <c r="AD22" s="111">
        <v>53.908597417840376</v>
      </c>
      <c r="AF22" s="54" t="s">
        <v>87</v>
      </c>
      <c r="AG22">
        <v>31.333333333333332</v>
      </c>
      <c r="AH22" s="115">
        <f>E22+F22</f>
        <v>25.52619843924192</v>
      </c>
      <c r="AI22" s="115">
        <f t="shared" si="1"/>
        <v>5.807134894091412</v>
      </c>
      <c r="AJ22" s="115">
        <f>R22-AD22</f>
        <v>-50.908597417840376</v>
      </c>
    </row>
    <row r="23" spans="1:49" ht="15.75" x14ac:dyDescent="0.25">
      <c r="A23" s="54" t="s">
        <v>87</v>
      </c>
      <c r="B23" s="54" t="s">
        <v>36</v>
      </c>
      <c r="C23" s="111">
        <v>13.625</v>
      </c>
      <c r="D23" s="111">
        <v>19.625</v>
      </c>
      <c r="E23" s="111">
        <v>20.434782608695652</v>
      </c>
      <c r="F23" s="111">
        <v>0.87179487179487181</v>
      </c>
      <c r="G23" s="111">
        <v>23.591549295774648</v>
      </c>
      <c r="H23" s="111">
        <v>27.864583333333332</v>
      </c>
      <c r="I23" s="111">
        <v>3.0500000000000003</v>
      </c>
      <c r="J23" s="111">
        <v>0.27419354838709675</v>
      </c>
      <c r="L23" s="111">
        <f t="shared" si="2"/>
        <v>33.25</v>
      </c>
      <c r="M23" s="111">
        <f t="shared" si="0"/>
        <v>0.69426751592356684</v>
      </c>
      <c r="N23" s="111">
        <f t="shared" si="3"/>
        <v>0.69426751592356684</v>
      </c>
      <c r="O23" s="111">
        <f t="shared" si="4"/>
        <v>51.456132629107984</v>
      </c>
      <c r="P23" s="111">
        <f t="shared" si="4"/>
        <v>30.914583333333333</v>
      </c>
      <c r="R23" s="111">
        <v>3.0500000000000003</v>
      </c>
      <c r="S23" s="111">
        <v>33.25</v>
      </c>
      <c r="T23" s="113">
        <v>0.69426751592356684</v>
      </c>
      <c r="U23" s="111">
        <v>20.434782608695652</v>
      </c>
      <c r="V23" s="111">
        <v>23.591549295774648</v>
      </c>
      <c r="W23" s="111">
        <v>19.625</v>
      </c>
      <c r="X23" s="111">
        <v>23.591549295774648</v>
      </c>
      <c r="Y23" s="114">
        <v>51.456132629107984</v>
      </c>
      <c r="Z23" s="111">
        <v>30.914583333333333</v>
      </c>
      <c r="AA23" s="114">
        <v>51.456132629107984</v>
      </c>
      <c r="AB23" s="111">
        <v>30.914583333333333</v>
      </c>
      <c r="AC23" s="111">
        <v>0.69426751592356684</v>
      </c>
      <c r="AD23" s="111">
        <v>51.456132629107984</v>
      </c>
      <c r="AF23" s="54" t="s">
        <v>87</v>
      </c>
      <c r="AG23">
        <v>33.25</v>
      </c>
      <c r="AH23" s="115">
        <f>E23+F23</f>
        <v>21.306577480490525</v>
      </c>
      <c r="AI23" s="115">
        <f t="shared" si="1"/>
        <v>11.943422519509475</v>
      </c>
      <c r="AJ23" s="115">
        <f>R23-AD23</f>
        <v>-48.406132629107987</v>
      </c>
    </row>
    <row r="24" spans="1:49" ht="15.75" x14ac:dyDescent="0.25">
      <c r="A24" s="44" t="s">
        <v>88</v>
      </c>
      <c r="B24" s="44" t="s">
        <v>16</v>
      </c>
      <c r="C24" s="111">
        <v>13.125</v>
      </c>
      <c r="D24" s="111">
        <v>17.041666666666668</v>
      </c>
      <c r="E24" s="111">
        <v>22.173913043478262</v>
      </c>
      <c r="F24" s="111">
        <v>0.73076923076923073</v>
      </c>
      <c r="G24" s="111">
        <v>23.591549295774648</v>
      </c>
      <c r="H24" s="111">
        <v>24.21875</v>
      </c>
      <c r="I24" s="111">
        <v>3.1</v>
      </c>
      <c r="J24" s="111">
        <v>0.50806451612903225</v>
      </c>
      <c r="L24" s="111">
        <f t="shared" si="2"/>
        <v>30.166666666666668</v>
      </c>
      <c r="M24" s="111">
        <f t="shared" si="0"/>
        <v>0.77017114914425422</v>
      </c>
      <c r="N24" s="111">
        <f t="shared" si="3"/>
        <v>0.77017114914425422</v>
      </c>
      <c r="O24" s="111">
        <f t="shared" si="4"/>
        <v>47.810299295774648</v>
      </c>
      <c r="P24" s="111">
        <f t="shared" si="4"/>
        <v>27.318750000000001</v>
      </c>
      <c r="R24" s="111">
        <v>3.1</v>
      </c>
      <c r="S24" s="111">
        <v>30.166666666666668</v>
      </c>
      <c r="T24" s="113">
        <v>0.77017114914425422</v>
      </c>
      <c r="U24" s="111">
        <v>22.173913043478262</v>
      </c>
      <c r="V24" s="111">
        <v>23.591549295774648</v>
      </c>
      <c r="W24" s="111">
        <v>17.041666666666668</v>
      </c>
      <c r="X24" s="111">
        <v>23.591549295774648</v>
      </c>
      <c r="Y24" s="114">
        <v>47.810299295774648</v>
      </c>
      <c r="Z24" s="111">
        <v>27.318750000000001</v>
      </c>
      <c r="AA24" s="114">
        <v>47.810299295774648</v>
      </c>
      <c r="AB24" s="111">
        <v>27.318750000000001</v>
      </c>
      <c r="AC24" s="111">
        <v>0.77017114914425422</v>
      </c>
      <c r="AD24" s="111">
        <v>47.810299295774648</v>
      </c>
      <c r="AF24" s="44" t="s">
        <v>88</v>
      </c>
      <c r="AG24">
        <v>30.166666666666668</v>
      </c>
      <c r="AH24" s="115">
        <f>E24+F24</f>
        <v>22.904682274247492</v>
      </c>
      <c r="AI24" s="115">
        <f t="shared" si="1"/>
        <v>7.2619843924191763</v>
      </c>
      <c r="AJ24" s="115">
        <f>R24-AD24</f>
        <v>-44.710299295774647</v>
      </c>
    </row>
    <row r="25" spans="1:49" ht="15.75" x14ac:dyDescent="0.25">
      <c r="A25" s="44" t="s">
        <v>88</v>
      </c>
      <c r="B25" s="44" t="s">
        <v>21</v>
      </c>
      <c r="C25" s="111">
        <v>13.125</v>
      </c>
      <c r="D25" s="111">
        <v>16.425000000000001</v>
      </c>
      <c r="E25" s="111">
        <v>21.739130434782609</v>
      </c>
      <c r="F25" s="111">
        <v>0.66666666666666663</v>
      </c>
      <c r="G25" s="111">
        <v>21.985915492957748</v>
      </c>
      <c r="H25" s="111">
        <v>23.958333333333332</v>
      </c>
      <c r="I25" s="111">
        <v>3.15</v>
      </c>
      <c r="J25" s="111">
        <v>0.47580645161290325</v>
      </c>
      <c r="L25" s="111">
        <f t="shared" si="2"/>
        <v>29.55</v>
      </c>
      <c r="M25" s="111">
        <f t="shared" si="0"/>
        <v>0.79908675799086759</v>
      </c>
      <c r="N25" s="111">
        <f t="shared" si="3"/>
        <v>0.79908675799086759</v>
      </c>
      <c r="O25" s="111">
        <f t="shared" si="4"/>
        <v>45.94424882629108</v>
      </c>
      <c r="P25" s="111">
        <f t="shared" si="4"/>
        <v>27.108333333333331</v>
      </c>
      <c r="R25" s="111">
        <v>3.15</v>
      </c>
      <c r="S25" s="111">
        <v>29.55</v>
      </c>
      <c r="T25" s="113">
        <v>0.79908675799086759</v>
      </c>
      <c r="U25" s="111">
        <v>21.739130434782609</v>
      </c>
      <c r="V25" s="111">
        <v>21.985915492957748</v>
      </c>
      <c r="W25" s="111">
        <v>16.425000000000001</v>
      </c>
      <c r="X25" s="111">
        <v>21.985915492957748</v>
      </c>
      <c r="Y25" s="114">
        <v>45.94424882629108</v>
      </c>
      <c r="Z25" s="111">
        <v>27.108333333333331</v>
      </c>
      <c r="AA25" s="114">
        <v>45.94424882629108</v>
      </c>
      <c r="AB25" s="111">
        <v>27.108333333333331</v>
      </c>
      <c r="AC25" s="111">
        <v>0.79908675799086759</v>
      </c>
      <c r="AD25" s="111">
        <v>45.94424882629108</v>
      </c>
      <c r="AF25" s="44" t="s">
        <v>88</v>
      </c>
      <c r="AG25">
        <v>29.55</v>
      </c>
      <c r="AH25" s="115">
        <f>E25+F25</f>
        <v>22.405797101449277</v>
      </c>
      <c r="AI25" s="115">
        <f t="shared" si="1"/>
        <v>7.1442028985507235</v>
      </c>
      <c r="AJ25" s="115">
        <f>R25-AD25</f>
        <v>-42.794248826291081</v>
      </c>
    </row>
    <row r="26" spans="1:49" ht="15.75" x14ac:dyDescent="0.25">
      <c r="A26" s="44" t="s">
        <v>88</v>
      </c>
      <c r="B26" s="44" t="s">
        <v>28</v>
      </c>
      <c r="C26" s="111">
        <v>12.375</v>
      </c>
      <c r="D26" s="111">
        <v>16</v>
      </c>
      <c r="E26" s="111">
        <v>20.086956521739129</v>
      </c>
      <c r="F26" s="111">
        <v>0.79487179487179482</v>
      </c>
      <c r="G26" s="111">
        <v>21.12676056338028</v>
      </c>
      <c r="H26" s="111">
        <v>21.875</v>
      </c>
      <c r="I26" s="111">
        <v>3.25</v>
      </c>
      <c r="J26" s="111">
        <v>0.14516129032258066</v>
      </c>
      <c r="K26" s="42"/>
      <c r="L26" s="42">
        <f t="shared" si="2"/>
        <v>28.375</v>
      </c>
      <c r="M26" s="111">
        <f t="shared" si="0"/>
        <v>0.7734375</v>
      </c>
      <c r="N26" s="111">
        <f t="shared" si="3"/>
        <v>0.7734375</v>
      </c>
      <c r="O26" s="111">
        <f t="shared" si="4"/>
        <v>43.00176056338028</v>
      </c>
      <c r="P26" s="111">
        <f t="shared" si="4"/>
        <v>25.125</v>
      </c>
      <c r="R26" s="111">
        <v>3.25</v>
      </c>
      <c r="S26" s="111">
        <v>28.375</v>
      </c>
      <c r="T26" s="113">
        <v>0.7734375</v>
      </c>
      <c r="U26" s="111">
        <v>20.086956521739129</v>
      </c>
      <c r="V26" s="111">
        <v>21.12676056338028</v>
      </c>
      <c r="W26" s="111">
        <v>16</v>
      </c>
      <c r="X26" s="111">
        <v>21.12676056338028</v>
      </c>
      <c r="Y26" s="114">
        <v>43.00176056338028</v>
      </c>
      <c r="Z26" s="111">
        <v>25.125</v>
      </c>
      <c r="AA26" s="114">
        <v>43.00176056338028</v>
      </c>
      <c r="AB26" s="111">
        <v>25.125</v>
      </c>
      <c r="AC26" s="111">
        <v>0.7734375</v>
      </c>
      <c r="AD26" s="111">
        <v>43.00176056338028</v>
      </c>
      <c r="AF26" s="44" t="s">
        <v>88</v>
      </c>
      <c r="AG26">
        <v>28.375</v>
      </c>
      <c r="AH26" s="115">
        <f>E26+F26</f>
        <v>20.881828316610925</v>
      </c>
      <c r="AI26" s="115">
        <f t="shared" si="1"/>
        <v>7.4931716833890754</v>
      </c>
      <c r="AJ26" s="115">
        <f>R26-AD26</f>
        <v>-39.75176056338028</v>
      </c>
    </row>
    <row r="27" spans="1:49" x14ac:dyDescent="0.25">
      <c r="I27" s="42"/>
      <c r="J27" s="42"/>
      <c r="K27" s="42"/>
      <c r="L27" s="42"/>
      <c r="M27" s="42"/>
      <c r="N27" s="42"/>
      <c r="Q27" s="42"/>
    </row>
    <row r="28" spans="1:49" x14ac:dyDescent="0.25">
      <c r="I28" s="42"/>
      <c r="J28" s="42"/>
      <c r="K28" s="42"/>
      <c r="L28" s="42"/>
      <c r="M28" s="42"/>
      <c r="N28" s="42"/>
      <c r="Q28" s="42"/>
    </row>
    <row r="29" spans="1:49" x14ac:dyDescent="0.25">
      <c r="I29" s="42"/>
      <c r="J29" s="42"/>
      <c r="K29" s="42"/>
      <c r="L29" s="42"/>
      <c r="M29" s="42"/>
      <c r="N29" s="42"/>
      <c r="Q29" s="42"/>
    </row>
    <row r="30" spans="1:49" x14ac:dyDescent="0.25">
      <c r="I30" s="42"/>
      <c r="J30" s="42"/>
      <c r="K30" s="42"/>
      <c r="L30" s="42"/>
      <c r="M30" s="42"/>
      <c r="N30" s="42"/>
      <c r="Q30" s="42"/>
    </row>
    <row r="31" spans="1:49" x14ac:dyDescent="0.25">
      <c r="I31" s="42"/>
      <c r="J31" s="42"/>
      <c r="K31" s="42"/>
      <c r="L31" s="42"/>
      <c r="M31" s="42"/>
      <c r="N31" s="42"/>
      <c r="Q31" s="42"/>
    </row>
    <row r="32" spans="1:49" x14ac:dyDescent="0.25">
      <c r="I32" s="42"/>
      <c r="J32" s="42"/>
      <c r="K32" s="42"/>
      <c r="L32" s="42"/>
      <c r="M32" s="42"/>
      <c r="N32" s="42"/>
      <c r="Q32" s="42"/>
    </row>
    <row r="33" spans="2:30" x14ac:dyDescent="0.25">
      <c r="I33" s="42"/>
      <c r="J33" s="42"/>
      <c r="K33" s="42"/>
      <c r="L33" s="42"/>
      <c r="M33" s="42"/>
      <c r="N33" s="42"/>
      <c r="Q33" s="42"/>
    </row>
    <row r="34" spans="2:30" x14ac:dyDescent="0.25">
      <c r="I34" s="42"/>
      <c r="J34" s="42"/>
      <c r="K34" s="42"/>
      <c r="L34" s="42"/>
      <c r="M34" s="42"/>
      <c r="N34" s="42"/>
      <c r="Q34" s="42"/>
    </row>
    <row r="35" spans="2:30" x14ac:dyDescent="0.25">
      <c r="I35" s="42"/>
      <c r="J35" s="42"/>
      <c r="K35" s="42"/>
      <c r="L35" s="42"/>
      <c r="M35" s="42"/>
      <c r="N35" s="42"/>
      <c r="Q35" s="42"/>
    </row>
    <row r="36" spans="2:30" x14ac:dyDescent="0.25">
      <c r="I36" s="42"/>
      <c r="J36" s="42"/>
      <c r="K36" s="42"/>
      <c r="L36" s="42"/>
      <c r="M36" s="42"/>
      <c r="N36" s="42"/>
      <c r="Q36" s="42"/>
      <c r="AB36" s="42"/>
      <c r="AC36" s="42"/>
      <c r="AD36" s="42"/>
    </row>
    <row r="37" spans="2:30" x14ac:dyDescent="0.25">
      <c r="I37" s="42"/>
      <c r="J37" s="42"/>
      <c r="K37" s="42"/>
      <c r="L37" s="42"/>
      <c r="M37" s="42"/>
      <c r="N37" s="42"/>
      <c r="Q37" s="42"/>
    </row>
    <row r="38" spans="2:30" x14ac:dyDescent="0.25">
      <c r="B38"/>
      <c r="I38" s="42"/>
      <c r="J38" s="42"/>
      <c r="K38" s="42"/>
      <c r="L38" s="42"/>
      <c r="M38" s="42"/>
      <c r="N38" s="42"/>
      <c r="Q38" s="42"/>
    </row>
    <row r="39" spans="2:30" x14ac:dyDescent="0.25">
      <c r="B39"/>
      <c r="I39" s="42"/>
      <c r="J39" s="42"/>
      <c r="K39" s="42"/>
      <c r="L39" s="42"/>
      <c r="M39" s="42"/>
      <c r="N39" s="42"/>
      <c r="Q39" s="42"/>
    </row>
    <row r="40" spans="2:30" x14ac:dyDescent="0.25">
      <c r="B40"/>
      <c r="I40" s="42"/>
      <c r="J40" s="42"/>
      <c r="K40" s="42"/>
      <c r="L40" s="42"/>
      <c r="M40" s="42"/>
      <c r="N40" s="42"/>
      <c r="Q40" s="42"/>
    </row>
    <row r="41" spans="2:30" x14ac:dyDescent="0.25">
      <c r="B41"/>
      <c r="I41" s="42"/>
      <c r="J41" s="42"/>
      <c r="K41" s="42"/>
      <c r="L41" s="42"/>
      <c r="M41" s="42"/>
      <c r="N41" s="42"/>
      <c r="Q41" s="42"/>
    </row>
    <row r="42" spans="2:30" x14ac:dyDescent="0.25">
      <c r="B42"/>
      <c r="I42" s="42"/>
      <c r="J42" s="42"/>
      <c r="K42" s="42"/>
      <c r="L42" s="42"/>
      <c r="M42" s="42"/>
      <c r="N42" s="42"/>
      <c r="Q42" s="42"/>
    </row>
    <row r="43" spans="2:30" x14ac:dyDescent="0.25">
      <c r="B43"/>
      <c r="I43" s="42"/>
      <c r="J43" s="42"/>
      <c r="K43" s="42"/>
      <c r="L43" s="42"/>
      <c r="M43" s="42"/>
      <c r="N43" s="42"/>
      <c r="Q43" s="42"/>
    </row>
    <row r="44" spans="2:30" x14ac:dyDescent="0.25">
      <c r="B44"/>
      <c r="I44" s="42"/>
      <c r="J44" s="42"/>
      <c r="K44" s="42"/>
      <c r="L44" s="42"/>
      <c r="M44" s="42"/>
      <c r="N44" s="42"/>
      <c r="Q44" s="42"/>
    </row>
    <row r="45" spans="2:30" x14ac:dyDescent="0.25">
      <c r="B45"/>
      <c r="I45" s="42"/>
      <c r="J45" s="42"/>
      <c r="K45" s="42"/>
      <c r="L45" s="42"/>
      <c r="M45" s="42"/>
      <c r="N45" s="42"/>
      <c r="Q45" s="42"/>
    </row>
    <row r="46" spans="2:30" x14ac:dyDescent="0.25">
      <c r="B46"/>
      <c r="I46" s="42"/>
      <c r="J46" s="42"/>
      <c r="K46" s="42"/>
      <c r="L46" s="42"/>
      <c r="M46" s="42"/>
      <c r="N46" s="42"/>
      <c r="Q46" s="42"/>
    </row>
    <row r="47" spans="2:30" x14ac:dyDescent="0.25">
      <c r="B47"/>
      <c r="I47" s="42"/>
      <c r="J47" s="42"/>
      <c r="K47" s="42"/>
      <c r="L47" s="42"/>
      <c r="M47" s="42"/>
      <c r="N47" s="42"/>
      <c r="Q47" s="42"/>
    </row>
    <row r="48" spans="2:30" x14ac:dyDescent="0.25">
      <c r="B48"/>
      <c r="I48" s="42"/>
      <c r="J48" s="42"/>
      <c r="K48" s="42"/>
      <c r="L48" s="42"/>
      <c r="M48" s="42"/>
      <c r="N48" s="42"/>
      <c r="Q48" s="42"/>
    </row>
    <row r="49" spans="2:27" x14ac:dyDescent="0.25">
      <c r="B49"/>
      <c r="I49" s="42"/>
      <c r="J49" s="42"/>
      <c r="K49" s="42"/>
      <c r="L49" s="42"/>
      <c r="M49" s="42"/>
      <c r="N49" s="42"/>
      <c r="Q49" s="42"/>
    </row>
    <row r="50" spans="2:27" x14ac:dyDescent="0.25">
      <c r="B50"/>
      <c r="I50" s="42"/>
      <c r="J50" s="42"/>
      <c r="K50" s="42"/>
      <c r="L50" s="42"/>
      <c r="M50" s="42"/>
      <c r="N50" s="42"/>
      <c r="Q50" s="42"/>
      <c r="R50"/>
      <c r="S50"/>
    </row>
    <row r="51" spans="2:27" x14ac:dyDescent="0.25">
      <c r="B51"/>
      <c r="I51" s="42"/>
      <c r="J51" s="42"/>
      <c r="K51" s="42"/>
      <c r="L51" s="42"/>
      <c r="M51" s="42"/>
      <c r="N51" s="42"/>
      <c r="Q51" s="42"/>
      <c r="R51"/>
      <c r="S51"/>
    </row>
    <row r="52" spans="2:27" x14ac:dyDescent="0.25">
      <c r="B52"/>
      <c r="I52" s="42"/>
      <c r="J52" s="42"/>
      <c r="K52" s="42"/>
      <c r="L52" s="42"/>
      <c r="M52" s="42"/>
      <c r="N52" s="42"/>
      <c r="Q52" s="42"/>
      <c r="R52"/>
      <c r="S52"/>
      <c r="T52" s="116"/>
      <c r="U52" s="116"/>
      <c r="V52" s="116"/>
      <c r="W52" s="116"/>
      <c r="X52" s="116"/>
      <c r="Y52" s="116"/>
      <c r="Z52" s="116"/>
      <c r="AA52" s="116"/>
    </row>
    <row r="53" spans="2:27" x14ac:dyDescent="0.25">
      <c r="B53"/>
      <c r="I53" s="42"/>
      <c r="J53" s="42"/>
      <c r="K53" s="42"/>
      <c r="L53" s="42"/>
      <c r="M53" s="42"/>
      <c r="N53" s="42"/>
      <c r="Q53" s="42"/>
      <c r="R53"/>
      <c r="S53"/>
      <c r="T53" s="116"/>
      <c r="U53" s="116"/>
      <c r="V53" s="116"/>
      <c r="W53" s="116"/>
      <c r="X53" s="116"/>
      <c r="Y53" s="116"/>
      <c r="Z53" s="116"/>
      <c r="AA53" s="116"/>
    </row>
    <row r="54" spans="2:27" x14ac:dyDescent="0.25">
      <c r="B54"/>
      <c r="I54" s="42"/>
      <c r="J54" s="42"/>
      <c r="K54" s="42"/>
      <c r="L54" s="42"/>
      <c r="M54" s="42"/>
      <c r="N54" s="42"/>
      <c r="Q54" s="42"/>
      <c r="R54"/>
      <c r="S54"/>
      <c r="T54" s="116"/>
      <c r="U54" s="116"/>
      <c r="V54" s="116"/>
      <c r="W54" s="116"/>
      <c r="X54" s="116"/>
      <c r="Y54" s="116"/>
      <c r="Z54" s="116"/>
      <c r="AA54" s="116"/>
    </row>
    <row r="55" spans="2:27" x14ac:dyDescent="0.25">
      <c r="B55"/>
      <c r="I55" s="42"/>
      <c r="J55" s="42"/>
      <c r="K55" s="42"/>
      <c r="L55" s="42"/>
      <c r="M55" s="42"/>
      <c r="N55" s="42"/>
      <c r="Q55" s="42"/>
      <c r="R55"/>
      <c r="S55"/>
      <c r="T55" s="116"/>
      <c r="U55" s="116"/>
      <c r="V55" s="116"/>
      <c r="W55" s="116"/>
      <c r="X55" s="116"/>
      <c r="Y55" s="116"/>
      <c r="Z55" s="116"/>
      <c r="AA55" s="116"/>
    </row>
    <row r="56" spans="2:27" x14ac:dyDescent="0.25">
      <c r="B56"/>
      <c r="I56" s="42"/>
      <c r="J56" s="42"/>
      <c r="K56" s="42"/>
      <c r="L56" s="42"/>
      <c r="M56" s="42"/>
      <c r="N56" s="42"/>
      <c r="Q56" s="42"/>
      <c r="R56"/>
      <c r="S56"/>
      <c r="T56" s="116"/>
      <c r="U56" s="116"/>
      <c r="V56" s="116"/>
      <c r="W56" s="116"/>
      <c r="X56" s="116"/>
      <c r="Y56" s="116"/>
      <c r="Z56" s="116"/>
      <c r="AA56" s="116"/>
    </row>
    <row r="57" spans="2:27" x14ac:dyDescent="0.25">
      <c r="B57"/>
      <c r="I57" s="42"/>
      <c r="J57" s="42"/>
      <c r="K57" s="42"/>
      <c r="L57" s="42"/>
      <c r="M57" s="42"/>
      <c r="N57" s="42"/>
      <c r="Q57" s="42"/>
      <c r="R57"/>
      <c r="S57"/>
      <c r="T57" s="116"/>
      <c r="U57" s="116"/>
      <c r="V57" s="116"/>
      <c r="W57" s="116"/>
      <c r="X57" s="116"/>
      <c r="Y57" s="116"/>
      <c r="Z57" s="116"/>
      <c r="AA57" s="116"/>
    </row>
    <row r="58" spans="2:27" x14ac:dyDescent="0.25">
      <c r="B58"/>
      <c r="I58" s="42"/>
      <c r="J58" s="42"/>
      <c r="K58" s="42"/>
      <c r="L58" s="42"/>
      <c r="M58" s="42"/>
      <c r="N58" s="42"/>
      <c r="Q58" s="42"/>
      <c r="R58"/>
      <c r="S58"/>
      <c r="T58" s="116"/>
      <c r="U58" s="116"/>
      <c r="V58" s="116"/>
      <c r="W58" s="116"/>
      <c r="X58" s="116"/>
      <c r="Y58" s="116"/>
      <c r="Z58" s="116"/>
      <c r="AA58" s="116"/>
    </row>
    <row r="59" spans="2:27" x14ac:dyDescent="0.25">
      <c r="B59"/>
      <c r="I59" s="42"/>
      <c r="J59" s="42"/>
      <c r="K59" s="42"/>
      <c r="L59" s="42"/>
      <c r="M59" s="42"/>
      <c r="N59" s="42"/>
      <c r="Q59" s="42"/>
      <c r="R59"/>
      <c r="S59"/>
      <c r="T59" s="116"/>
      <c r="U59" s="116"/>
      <c r="V59" s="116"/>
      <c r="W59" s="116"/>
      <c r="X59" s="116"/>
      <c r="Y59" s="116"/>
      <c r="Z59" s="116"/>
      <c r="AA59" s="116"/>
    </row>
    <row r="60" spans="2:27" x14ac:dyDescent="0.25">
      <c r="B60"/>
      <c r="I60" s="42"/>
      <c r="J60" s="42"/>
      <c r="K60" s="42"/>
      <c r="L60" s="42"/>
      <c r="M60" s="42"/>
      <c r="N60" s="42"/>
      <c r="Q60" s="42"/>
      <c r="R60"/>
      <c r="S60"/>
      <c r="T60" s="116"/>
      <c r="U60" s="116"/>
      <c r="V60" s="116"/>
      <c r="W60" s="116"/>
      <c r="X60" s="116"/>
      <c r="Y60" s="116"/>
      <c r="Z60" s="116"/>
      <c r="AA60" s="116"/>
    </row>
    <row r="61" spans="2:27" x14ac:dyDescent="0.25">
      <c r="B61"/>
      <c r="I61" s="42"/>
      <c r="J61" s="42"/>
      <c r="K61" s="42"/>
      <c r="L61" s="42"/>
      <c r="M61" s="42"/>
      <c r="N61" s="42"/>
      <c r="Q61" s="42"/>
      <c r="R61"/>
      <c r="S61"/>
      <c r="T61" s="116"/>
      <c r="U61" s="116"/>
      <c r="V61" s="116"/>
      <c r="W61" s="116"/>
      <c r="X61" s="116"/>
      <c r="Y61" s="116"/>
      <c r="Z61" s="116"/>
      <c r="AA61" s="116"/>
    </row>
    <row r="62" spans="2:27" x14ac:dyDescent="0.25">
      <c r="B62"/>
      <c r="I62" s="42"/>
      <c r="J62" s="42"/>
      <c r="K62" s="42"/>
      <c r="L62" s="42"/>
      <c r="M62" s="42"/>
      <c r="N62" s="42"/>
      <c r="Q62" s="42"/>
      <c r="R62"/>
      <c r="S62"/>
      <c r="T62" s="116"/>
      <c r="U62" s="116"/>
      <c r="V62" s="116"/>
      <c r="W62" s="116"/>
      <c r="X62" s="116"/>
      <c r="Y62" s="116"/>
      <c r="Z62" s="116"/>
      <c r="AA62" s="116"/>
    </row>
    <row r="63" spans="2:27" x14ac:dyDescent="0.25">
      <c r="B63"/>
      <c r="I63" s="42"/>
      <c r="J63" s="42"/>
      <c r="K63" s="42"/>
      <c r="L63" s="42"/>
      <c r="M63" s="42"/>
      <c r="N63" s="42"/>
      <c r="Q63" s="42"/>
      <c r="R63"/>
      <c r="S63"/>
      <c r="T63" s="116"/>
      <c r="U63" s="116"/>
      <c r="V63" s="116"/>
      <c r="W63" s="116"/>
      <c r="X63" s="116"/>
      <c r="Y63" s="116"/>
      <c r="Z63" s="116"/>
      <c r="AA63" s="116"/>
    </row>
    <row r="64" spans="2:27" x14ac:dyDescent="0.25">
      <c r="B64"/>
      <c r="I64" s="42"/>
      <c r="J64" s="42"/>
      <c r="K64" s="42"/>
      <c r="L64" s="42"/>
      <c r="M64" s="42"/>
      <c r="N64" s="42"/>
      <c r="Q64" s="42"/>
      <c r="R64"/>
      <c r="S64"/>
      <c r="T64" s="116"/>
      <c r="U64" s="116"/>
      <c r="V64" s="116"/>
      <c r="W64" s="116"/>
      <c r="X64" s="116"/>
      <c r="Y64" s="116"/>
      <c r="Z64" s="116"/>
      <c r="AA64" s="116"/>
    </row>
    <row r="65" spans="9:27" x14ac:dyDescent="0.25">
      <c r="I65" s="42"/>
      <c r="J65" s="42"/>
      <c r="K65" s="42"/>
      <c r="L65" s="42"/>
      <c r="M65" s="42"/>
      <c r="N65" s="42"/>
      <c r="Q65" s="42"/>
      <c r="R65"/>
      <c r="S65"/>
      <c r="T65" s="116"/>
      <c r="U65" s="116"/>
      <c r="V65" s="116"/>
      <c r="W65" s="116"/>
      <c r="X65" s="116"/>
      <c r="Y65" s="116"/>
      <c r="Z65" s="116"/>
      <c r="AA65" s="116"/>
    </row>
    <row r="66" spans="9:27" x14ac:dyDescent="0.25">
      <c r="I66" s="42"/>
      <c r="J66" s="42"/>
      <c r="K66" s="42"/>
      <c r="L66" s="42"/>
      <c r="M66" s="42"/>
      <c r="N66" s="42"/>
      <c r="Q66" s="42"/>
      <c r="R66"/>
      <c r="S66"/>
      <c r="T66" s="116"/>
      <c r="U66" s="116"/>
      <c r="V66" s="116"/>
      <c r="W66" s="116"/>
      <c r="X66" s="116"/>
      <c r="Y66" s="116"/>
      <c r="Z66" s="116"/>
      <c r="AA66" s="116"/>
    </row>
    <row r="67" spans="9:27" x14ac:dyDescent="0.25">
      <c r="I67" s="42"/>
      <c r="J67" s="42"/>
      <c r="K67" s="42"/>
      <c r="L67" s="42"/>
      <c r="M67" s="42"/>
      <c r="N67" s="42"/>
      <c r="Q67" s="42"/>
      <c r="R67"/>
      <c r="S67"/>
      <c r="T67" s="116"/>
      <c r="U67" s="116"/>
      <c r="V67" s="116"/>
      <c r="W67" s="116"/>
      <c r="X67" s="116"/>
      <c r="Y67" s="116"/>
      <c r="Z67" s="116"/>
      <c r="AA67" s="116"/>
    </row>
    <row r="68" spans="9:27" x14ac:dyDescent="0.25">
      <c r="I68" s="42"/>
      <c r="J68" s="42"/>
      <c r="K68" s="42"/>
      <c r="L68" s="42"/>
      <c r="M68" s="42"/>
      <c r="N68" s="42"/>
      <c r="Q68" s="42"/>
      <c r="R68"/>
      <c r="S68"/>
      <c r="T68" s="116"/>
      <c r="U68" s="116"/>
      <c r="V68" s="116"/>
      <c r="W68" s="116"/>
      <c r="X68" s="116"/>
      <c r="Y68" s="116"/>
      <c r="Z68" s="116"/>
      <c r="AA68" s="116"/>
    </row>
    <row r="69" spans="9:27" x14ac:dyDescent="0.25">
      <c r="I69" s="42"/>
      <c r="J69" s="42"/>
      <c r="K69" s="42"/>
      <c r="L69" s="42"/>
      <c r="M69" s="42"/>
      <c r="N69" s="42"/>
      <c r="Q69" s="42"/>
      <c r="R69"/>
      <c r="S69"/>
      <c r="T69" s="116"/>
      <c r="U69" s="116"/>
      <c r="V69" s="116"/>
      <c r="W69" s="116"/>
      <c r="X69" s="116"/>
      <c r="Y69" s="116"/>
      <c r="Z69" s="116"/>
      <c r="AA69" s="116"/>
    </row>
    <row r="70" spans="9:27" x14ac:dyDescent="0.25">
      <c r="I70" s="42"/>
      <c r="J70" s="42"/>
      <c r="K70" s="42"/>
      <c r="L70" s="42"/>
      <c r="M70" s="42"/>
      <c r="N70" s="42"/>
      <c r="Q70" s="42"/>
      <c r="R70"/>
      <c r="S70"/>
      <c r="T70" s="116"/>
      <c r="U70" s="116"/>
      <c r="V70" s="116"/>
      <c r="W70" s="116"/>
      <c r="X70" s="116"/>
      <c r="Y70" s="116"/>
      <c r="Z70" s="116"/>
      <c r="AA70" s="116"/>
    </row>
    <row r="71" spans="9:27" x14ac:dyDescent="0.25">
      <c r="I71" s="42"/>
      <c r="J71" s="42"/>
      <c r="K71" s="42"/>
      <c r="L71" s="42"/>
      <c r="M71" s="42"/>
      <c r="N71" s="42"/>
      <c r="Q71" s="42"/>
      <c r="R71"/>
      <c r="S71"/>
      <c r="T71" s="116"/>
      <c r="U71" s="116"/>
      <c r="V71" s="116"/>
      <c r="W71" s="116"/>
      <c r="X71" s="116"/>
      <c r="Y71" s="116"/>
      <c r="Z71" s="116"/>
      <c r="AA71" s="116"/>
    </row>
    <row r="72" spans="9:27" x14ac:dyDescent="0.25">
      <c r="I72" s="42"/>
      <c r="J72" s="42"/>
      <c r="K72" s="42"/>
      <c r="L72" s="42"/>
      <c r="M72" s="42"/>
      <c r="N72" s="42"/>
      <c r="Q72" s="42"/>
      <c r="R72"/>
      <c r="S72"/>
      <c r="T72" s="116"/>
      <c r="U72" s="116"/>
      <c r="V72" s="116"/>
      <c r="W72" s="116"/>
      <c r="X72" s="116"/>
      <c r="Y72" s="116"/>
      <c r="Z72" s="116"/>
      <c r="AA72" s="116"/>
    </row>
    <row r="73" spans="9:27" x14ac:dyDescent="0.25">
      <c r="I73" s="42"/>
      <c r="J73" s="42"/>
      <c r="K73" s="42"/>
      <c r="L73" s="42"/>
      <c r="M73" s="42"/>
      <c r="N73" s="42"/>
      <c r="Q73" s="42"/>
      <c r="R73"/>
      <c r="S73"/>
      <c r="T73" s="116"/>
      <c r="U73" s="116"/>
      <c r="V73" s="116"/>
      <c r="W73" s="116"/>
      <c r="X73" s="116"/>
      <c r="Y73" s="116"/>
      <c r="Z73" s="116"/>
      <c r="AA73" s="116"/>
    </row>
    <row r="74" spans="9:27" x14ac:dyDescent="0.25">
      <c r="I74" s="42"/>
      <c r="J74" s="42"/>
      <c r="K74" s="42"/>
      <c r="L74" s="42"/>
      <c r="M74" s="42"/>
      <c r="N74" s="42"/>
      <c r="Q74" s="42"/>
      <c r="R74"/>
      <c r="S74"/>
      <c r="T74" s="116"/>
      <c r="U74" s="116"/>
      <c r="V74" s="116"/>
      <c r="W74" s="116"/>
      <c r="X74" s="116"/>
      <c r="Y74" s="116"/>
      <c r="Z74" s="116"/>
      <c r="AA74" s="116"/>
    </row>
    <row r="75" spans="9:27" x14ac:dyDescent="0.25">
      <c r="I75" s="42"/>
      <c r="J75" s="42"/>
      <c r="K75" s="42"/>
      <c r="L75" s="42"/>
      <c r="M75" s="42"/>
      <c r="N75" s="42"/>
      <c r="Q75" s="42"/>
      <c r="R75"/>
      <c r="S75"/>
      <c r="T75" s="116"/>
      <c r="U75" s="116"/>
      <c r="V75" s="116"/>
      <c r="W75" s="116"/>
      <c r="X75" s="116"/>
      <c r="Y75" s="116"/>
      <c r="Z75" s="116"/>
      <c r="AA75" s="116"/>
    </row>
    <row r="76" spans="9:27" x14ac:dyDescent="0.25">
      <c r="I76" s="42"/>
      <c r="J76" s="42"/>
      <c r="K76" s="42"/>
      <c r="L76" s="42"/>
      <c r="M76" s="42"/>
      <c r="N76" s="42"/>
      <c r="Q76" s="42"/>
      <c r="R76"/>
      <c r="S76"/>
      <c r="T76" s="116"/>
      <c r="U76" s="116"/>
      <c r="V76" s="116"/>
      <c r="W76" s="116"/>
      <c r="X76" s="116"/>
      <c r="Y76" s="116"/>
      <c r="Z76" s="116"/>
      <c r="AA76" s="116"/>
    </row>
    <row r="77" spans="9:27" x14ac:dyDescent="0.25">
      <c r="I77" s="42"/>
      <c r="J77" s="42"/>
      <c r="K77" s="42"/>
      <c r="L77" s="42"/>
      <c r="M77" s="42"/>
      <c r="N77" s="42"/>
      <c r="Q77" s="42"/>
      <c r="R77"/>
      <c r="S77"/>
      <c r="T77" s="116"/>
      <c r="U77" s="116"/>
      <c r="V77" s="116"/>
      <c r="W77" s="116"/>
      <c r="X77" s="116"/>
      <c r="Y77" s="116"/>
      <c r="Z77" s="116"/>
      <c r="AA77" s="116"/>
    </row>
    <row r="78" spans="9:27" x14ac:dyDescent="0.25">
      <c r="I78" s="42"/>
      <c r="J78" s="42"/>
      <c r="K78" s="42"/>
      <c r="L78" s="42"/>
      <c r="M78" s="42"/>
      <c r="N78" s="42"/>
      <c r="Q78" s="42"/>
      <c r="R78"/>
      <c r="S78"/>
      <c r="T78" s="116"/>
      <c r="U78" s="116"/>
      <c r="V78" s="116"/>
      <c r="W78" s="116"/>
      <c r="X78" s="116"/>
      <c r="Y78" s="116"/>
      <c r="Z78" s="116"/>
      <c r="AA78" s="116"/>
    </row>
    <row r="79" spans="9:27" x14ac:dyDescent="0.25">
      <c r="I79" s="42"/>
      <c r="J79" s="42"/>
      <c r="K79" s="42"/>
      <c r="L79" s="42"/>
      <c r="M79" s="42"/>
      <c r="N79" s="42"/>
      <c r="Q79" s="42"/>
      <c r="R79"/>
      <c r="S79"/>
      <c r="T79" s="116"/>
      <c r="U79" s="116"/>
      <c r="V79" s="116"/>
      <c r="W79" s="116"/>
      <c r="X79" s="116"/>
      <c r="Y79" s="116"/>
      <c r="Z79" s="116"/>
      <c r="AA79" s="116"/>
    </row>
    <row r="80" spans="9:27" x14ac:dyDescent="0.25">
      <c r="I80" s="42"/>
      <c r="J80" s="42"/>
      <c r="K80" s="42"/>
      <c r="L80" s="42"/>
      <c r="M80" s="42"/>
      <c r="N80" s="42"/>
      <c r="Q80" s="42"/>
      <c r="R80"/>
      <c r="S80"/>
      <c r="T80" s="116"/>
      <c r="U80" s="116"/>
      <c r="V80" s="116"/>
      <c r="W80" s="116"/>
      <c r="X80" s="116"/>
      <c r="Y80" s="116"/>
      <c r="Z80" s="116"/>
      <c r="AA80" s="116"/>
    </row>
    <row r="81" spans="9:27" x14ac:dyDescent="0.25">
      <c r="I81" s="42"/>
      <c r="J81" s="42"/>
      <c r="K81" s="42"/>
      <c r="L81" s="42"/>
      <c r="M81" s="42"/>
      <c r="N81" s="42"/>
      <c r="Q81" s="42"/>
      <c r="R81"/>
      <c r="S81"/>
      <c r="T81" s="116"/>
      <c r="U81" s="116"/>
      <c r="V81" s="116"/>
      <c r="W81" s="116"/>
      <c r="X81" s="116"/>
      <c r="Y81" s="116"/>
      <c r="Z81" s="116"/>
      <c r="AA81" s="116"/>
    </row>
    <row r="82" spans="9:27" x14ac:dyDescent="0.25">
      <c r="I82" s="42"/>
      <c r="J82" s="42"/>
      <c r="K82" s="42"/>
      <c r="L82" s="42"/>
      <c r="M82" s="42"/>
      <c r="N82" s="42"/>
      <c r="Q82" s="42"/>
      <c r="R82"/>
      <c r="S82"/>
      <c r="T82" s="116"/>
      <c r="U82" s="116"/>
      <c r="V82" s="116"/>
      <c r="W82" s="116"/>
      <c r="X82" s="116"/>
      <c r="Y82" s="116"/>
      <c r="Z82" s="116"/>
      <c r="AA82" s="116"/>
    </row>
    <row r="83" spans="9:27" x14ac:dyDescent="0.25">
      <c r="I83" s="42"/>
      <c r="J83" s="42"/>
      <c r="K83" s="42"/>
      <c r="L83" s="42"/>
      <c r="M83" s="42"/>
      <c r="N83" s="42"/>
      <c r="Q83" s="42"/>
      <c r="R83"/>
      <c r="S83"/>
      <c r="T83" s="116"/>
      <c r="U83" s="116"/>
      <c r="V83" s="116"/>
      <c r="W83" s="116"/>
      <c r="X83" s="116"/>
      <c r="Y83" s="116"/>
      <c r="Z83" s="116"/>
      <c r="AA83" s="116"/>
    </row>
    <row r="84" spans="9:27" x14ac:dyDescent="0.25">
      <c r="I84" s="42"/>
      <c r="J84" s="42"/>
      <c r="K84" s="42"/>
      <c r="L84" s="42"/>
      <c r="M84" s="42"/>
      <c r="N84" s="42"/>
      <c r="Q84" s="42"/>
      <c r="R84"/>
      <c r="S84"/>
      <c r="T84" s="116"/>
      <c r="U84" s="116"/>
      <c r="V84" s="116"/>
      <c r="W84" s="116"/>
      <c r="X84" s="116"/>
      <c r="Y84" s="116"/>
      <c r="Z84" s="116"/>
      <c r="AA84" s="116"/>
    </row>
    <row r="85" spans="9:27" x14ac:dyDescent="0.25">
      <c r="I85" s="42"/>
      <c r="J85" s="42"/>
      <c r="K85" s="42"/>
      <c r="L85" s="42"/>
      <c r="M85" s="42"/>
      <c r="N85" s="42"/>
      <c r="Q85" s="42"/>
      <c r="R85"/>
      <c r="S85"/>
    </row>
    <row r="86" spans="9:27" x14ac:dyDescent="0.25">
      <c r="I86" s="42"/>
      <c r="J86" s="42"/>
      <c r="K86" s="42"/>
      <c r="L86" s="42"/>
      <c r="M86" s="42"/>
      <c r="N86" s="42"/>
      <c r="Q86" s="42"/>
      <c r="R86"/>
      <c r="S86"/>
    </row>
    <row r="87" spans="9:27" x14ac:dyDescent="0.25">
      <c r="I87" s="42"/>
      <c r="J87" s="42"/>
      <c r="K87" s="42"/>
      <c r="L87" s="42"/>
      <c r="M87" s="42"/>
      <c r="N87" s="42"/>
      <c r="Q87" s="42"/>
      <c r="R87"/>
      <c r="S87"/>
    </row>
    <row r="88" spans="9:27" x14ac:dyDescent="0.25">
      <c r="I88" s="42"/>
      <c r="J88" s="42"/>
      <c r="K88" s="42"/>
      <c r="L88" s="42"/>
      <c r="M88" s="42"/>
      <c r="N88" s="42"/>
      <c r="Q88" s="42"/>
      <c r="R88"/>
      <c r="S88"/>
    </row>
    <row r="89" spans="9:27" x14ac:dyDescent="0.25">
      <c r="I89" s="42"/>
      <c r="J89" s="42"/>
      <c r="K89" s="42"/>
      <c r="L89" s="42"/>
      <c r="M89" s="42"/>
      <c r="N89" s="42"/>
      <c r="Q89" s="42"/>
      <c r="R89"/>
      <c r="S89"/>
    </row>
    <row r="90" spans="9:27" x14ac:dyDescent="0.25">
      <c r="I90" s="42"/>
      <c r="J90" s="42"/>
      <c r="K90" s="42"/>
      <c r="L90" s="42"/>
      <c r="M90" s="42"/>
      <c r="N90" s="42"/>
      <c r="Q90" s="42"/>
      <c r="R90"/>
      <c r="S90"/>
    </row>
    <row r="91" spans="9:27" x14ac:dyDescent="0.25">
      <c r="I91" s="42"/>
      <c r="J91" s="42"/>
      <c r="K91" s="42"/>
      <c r="L91" s="42"/>
      <c r="M91" s="42"/>
      <c r="N91" s="42"/>
      <c r="Q91" s="42"/>
      <c r="R91"/>
      <c r="S91"/>
    </row>
    <row r="92" spans="9:27" x14ac:dyDescent="0.25">
      <c r="I92" s="42"/>
      <c r="J92" s="42"/>
      <c r="K92" s="42"/>
      <c r="L92" s="42"/>
      <c r="M92" s="42"/>
      <c r="N92" s="42"/>
      <c r="Q92" s="42"/>
    </row>
    <row r="93" spans="9:27" x14ac:dyDescent="0.25">
      <c r="I93" s="42"/>
      <c r="J93" s="42"/>
      <c r="K93" s="42"/>
      <c r="L93" s="42"/>
      <c r="M93" s="42"/>
      <c r="N93" s="42"/>
      <c r="Q93" s="42"/>
    </row>
    <row r="94" spans="9:27" x14ac:dyDescent="0.25">
      <c r="I94" s="42"/>
      <c r="J94" s="42"/>
      <c r="K94" s="42"/>
      <c r="L94" s="42"/>
      <c r="M94" s="42"/>
      <c r="N94" s="42"/>
      <c r="Q94" s="42"/>
    </row>
    <row r="95" spans="9:27" x14ac:dyDescent="0.25">
      <c r="I95" s="42"/>
      <c r="J95" s="42"/>
      <c r="K95" s="42"/>
      <c r="L95" s="42"/>
      <c r="M95" s="42"/>
      <c r="N95" s="42"/>
      <c r="Q95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B2:W26"/>
  <sheetViews>
    <sheetView workbookViewId="0"/>
  </sheetViews>
  <sheetFormatPr baseColWidth="10" defaultRowHeight="15" x14ac:dyDescent="0.25"/>
  <sheetData>
    <row r="2" spans="2:23" x14ac:dyDescent="0.25">
      <c r="B2" s="6">
        <v>-0.21219690407934841</v>
      </c>
      <c r="C2" s="6">
        <v>0.37593261335254236</v>
      </c>
      <c r="D2" s="6">
        <v>-0.32528874239464622</v>
      </c>
      <c r="E2" s="6">
        <v>1.1169549383060926</v>
      </c>
      <c r="F2" s="6">
        <v>-1.0001799405921892</v>
      </c>
      <c r="G2" s="6">
        <v>0.83378293688528549</v>
      </c>
      <c r="H2" s="6">
        <v>0.45069826900643678</v>
      </c>
      <c r="I2" s="6">
        <v>0.27650611505301231</v>
      </c>
      <c r="J2" s="6">
        <v>-0.89631711221659094</v>
      </c>
      <c r="K2" s="6">
        <v>0.33179239087247819</v>
      </c>
      <c r="L2" s="6">
        <v>1.8874478587959844E-3</v>
      </c>
      <c r="M2" s="6">
        <v>-1.8708772861848643E-2</v>
      </c>
      <c r="N2" s="6">
        <v>0.27757364499000964</v>
      </c>
      <c r="O2" s="6">
        <v>2.1753119593883694</v>
      </c>
      <c r="P2" s="6">
        <v>0.14462525744251212</v>
      </c>
      <c r="Q2" s="6">
        <v>2.5426952432038619E-2</v>
      </c>
      <c r="R2" s="6">
        <v>0.46359721717961011</v>
      </c>
      <c r="S2" s="6">
        <v>0.24950207498572041</v>
      </c>
      <c r="T2" s="6">
        <v>-0.16334365064132153</v>
      </c>
      <c r="U2" s="6">
        <v>-0.36125763901138858</v>
      </c>
      <c r="V2" s="6">
        <v>-3.1190309690638799E-2</v>
      </c>
      <c r="W2" s="6">
        <v>-4.1411739961661495E-4</v>
      </c>
    </row>
    <row r="3" spans="2:23" x14ac:dyDescent="0.25">
      <c r="B3" s="6">
        <v>-0.79678127616948957</v>
      </c>
      <c r="C3" s="6">
        <v>-1.2604223238678567</v>
      </c>
      <c r="D3" s="6">
        <v>-2.3086698905894512</v>
      </c>
      <c r="E3" s="6">
        <v>0.21650060896130491</v>
      </c>
      <c r="F3" s="6">
        <v>0.26447492978944664</v>
      </c>
      <c r="G3" s="6">
        <v>0.52053280865915175</v>
      </c>
      <c r="H3" s="6">
        <v>0.19707402373325186</v>
      </c>
      <c r="I3" s="6">
        <v>-5.7682563923644348E-2</v>
      </c>
      <c r="J3" s="6">
        <v>0.52190783819021347</v>
      </c>
      <c r="K3" s="6">
        <v>0.19864275076751436</v>
      </c>
      <c r="L3" s="6">
        <v>-1.0415547721466971E-4</v>
      </c>
      <c r="M3" s="6">
        <v>0.87611745944055286</v>
      </c>
      <c r="N3" s="6">
        <v>-0.27581913320328899</v>
      </c>
      <c r="O3" s="6">
        <v>0.32836791124102593</v>
      </c>
      <c r="P3" s="6">
        <v>-0.18572418967267987</v>
      </c>
      <c r="Q3" s="6">
        <v>-5.8719173841697808E-2</v>
      </c>
      <c r="R3" s="6">
        <v>-0.23690070475537423</v>
      </c>
      <c r="S3" s="6">
        <v>0.10545804665321112</v>
      </c>
      <c r="T3" s="6">
        <v>0.18416982183385011</v>
      </c>
      <c r="U3" s="6">
        <v>1.4512371491784297</v>
      </c>
      <c r="V3" s="6">
        <v>-1.4386098822397158</v>
      </c>
      <c r="W3" s="6">
        <v>1.6561857599051949E-3</v>
      </c>
    </row>
    <row r="4" spans="2:23" x14ac:dyDescent="0.25">
      <c r="B4" s="6">
        <v>-0.50954359312306263</v>
      </c>
      <c r="C4" s="6">
        <v>0.52164906797642141</v>
      </c>
      <c r="D4" s="6">
        <v>-1.005809982316435</v>
      </c>
      <c r="E4" s="6">
        <v>-1.1595885414254381</v>
      </c>
      <c r="F4" s="6">
        <v>1.0410644664050823</v>
      </c>
      <c r="G4" s="6">
        <v>-0.58861633549036174</v>
      </c>
      <c r="H4" s="6">
        <v>1.0079500184882659</v>
      </c>
      <c r="I4" s="6">
        <v>0.53513922940319392</v>
      </c>
      <c r="J4" s="6">
        <v>0.31698079560176179</v>
      </c>
      <c r="K4" s="6">
        <v>-0.14820898593490819</v>
      </c>
      <c r="L4" s="6">
        <v>-5.9638968481305502E-4</v>
      </c>
      <c r="M4" s="6">
        <v>0.70018446043323002</v>
      </c>
      <c r="N4" s="6">
        <v>-0.10730008981351982</v>
      </c>
      <c r="O4" s="6">
        <v>0.14490271231435337</v>
      </c>
      <c r="P4" s="6">
        <v>0.71605875372311401</v>
      </c>
      <c r="Q4" s="6">
        <v>1.5477341654991199</v>
      </c>
      <c r="R4" s="6">
        <v>-0.96286157254802762</v>
      </c>
      <c r="S4" s="6">
        <v>-0.58989126297887173</v>
      </c>
      <c r="T4" s="6">
        <v>-0.68499737659110604</v>
      </c>
      <c r="U4" s="6">
        <v>-0.1969185432846397</v>
      </c>
      <c r="V4" s="6">
        <v>0.15322516956273899</v>
      </c>
      <c r="W4" s="6">
        <v>-0.1695205393808675</v>
      </c>
    </row>
    <row r="5" spans="2:23" x14ac:dyDescent="0.25">
      <c r="B5" s="6">
        <v>-2.04361385190641</v>
      </c>
      <c r="C5" s="6">
        <v>-0.90757412516818459</v>
      </c>
      <c r="D5" s="6">
        <v>3.4202722764367657</v>
      </c>
      <c r="E5" s="6">
        <v>-0.44591932832338937</v>
      </c>
      <c r="F5" s="6">
        <v>0.28170260952544196</v>
      </c>
      <c r="G5" s="6">
        <v>0.5233687233353892</v>
      </c>
      <c r="H5" s="6">
        <v>0.5372188848938515</v>
      </c>
      <c r="I5" s="6">
        <v>-7.9317195448142419E-2</v>
      </c>
      <c r="J5" s="6">
        <v>-0.28517285830091482</v>
      </c>
      <c r="K5" s="6">
        <v>1.4885313536499451E-2</v>
      </c>
      <c r="L5" s="6">
        <v>-4.9382902804380078E-4</v>
      </c>
      <c r="M5" s="6">
        <v>0.73629422106987086</v>
      </c>
      <c r="N5" s="6">
        <v>-0.37160088732548868</v>
      </c>
      <c r="O5" s="6">
        <v>-0.35251079873087915</v>
      </c>
      <c r="P5" s="6">
        <v>0.55855348345782441</v>
      </c>
      <c r="Q5" s="6">
        <v>-0.38698355718550453</v>
      </c>
      <c r="R5" s="6">
        <v>1.493013979014882</v>
      </c>
      <c r="S5" s="6">
        <v>-0.70396531924645833</v>
      </c>
      <c r="T5" s="6">
        <v>-0.98549333093660541</v>
      </c>
      <c r="U5" s="6">
        <v>-0.34108277895347688</v>
      </c>
      <c r="V5" s="6">
        <v>-0.38505677683698425</v>
      </c>
      <c r="W5" s="6">
        <v>-0.19899103791743483</v>
      </c>
    </row>
    <row r="6" spans="2:23" x14ac:dyDescent="0.25">
      <c r="B6" s="6">
        <v>2.2930945538548504</v>
      </c>
      <c r="C6" s="6">
        <v>2.0550894923742895</v>
      </c>
      <c r="D6" s="6">
        <v>0.18516863575778134</v>
      </c>
      <c r="E6" s="6">
        <v>-1.065272391032613</v>
      </c>
      <c r="F6" s="6">
        <v>0.78234220419715506</v>
      </c>
      <c r="G6" s="6">
        <v>0.92593926412662786</v>
      </c>
      <c r="H6" s="6">
        <v>0.15243752172007685</v>
      </c>
      <c r="I6" s="6">
        <v>-0.37767715238732891</v>
      </c>
      <c r="J6" s="6">
        <v>-0.24169189731133661</v>
      </c>
      <c r="K6" s="6">
        <v>0.15331846919760816</v>
      </c>
      <c r="L6" s="6">
        <v>-3.5148309907643828E-4</v>
      </c>
      <c r="M6" s="6">
        <v>0.78989476268130143</v>
      </c>
      <c r="N6" s="6">
        <v>0.17054427623349949</v>
      </c>
      <c r="O6" s="6">
        <v>-0.17894748205383126</v>
      </c>
      <c r="P6" s="6">
        <v>-0.83657010395945985</v>
      </c>
      <c r="Q6" s="6">
        <v>-0.43123111546873194</v>
      </c>
      <c r="R6" s="6">
        <v>-0.66366241443265417</v>
      </c>
      <c r="S6" s="6">
        <v>0.94611602964133557</v>
      </c>
      <c r="T6" s="6">
        <v>-0.68247186057130482</v>
      </c>
      <c r="U6" s="6">
        <v>-1.191947650258244</v>
      </c>
      <c r="V6" s="6">
        <v>-0.5784578610790686</v>
      </c>
      <c r="W6" s="6">
        <v>-0.37245426908312024</v>
      </c>
    </row>
    <row r="7" spans="2:23" x14ac:dyDescent="0.25">
      <c r="B7" s="6">
        <v>2.7243290930031892</v>
      </c>
      <c r="C7" s="6">
        <v>0.5027753201746078</v>
      </c>
      <c r="D7" s="6">
        <v>1.573569758802412</v>
      </c>
      <c r="E7" s="6">
        <v>8.9938786205526311E-2</v>
      </c>
      <c r="F7" s="6">
        <v>0.18884835310716186</v>
      </c>
      <c r="G7" s="6">
        <v>-0.19614691053705147</v>
      </c>
      <c r="H7" s="6">
        <v>-0.6419281181136528</v>
      </c>
      <c r="I7" s="6">
        <v>0.59269796380013073</v>
      </c>
      <c r="J7" s="6">
        <v>1.1700312241176967</v>
      </c>
      <c r="K7" s="6">
        <v>7.380884957506037E-2</v>
      </c>
      <c r="L7" s="6">
        <v>7.9976228479270318E-4</v>
      </c>
      <c r="M7" s="6">
        <v>0.47363034826724182</v>
      </c>
      <c r="N7" s="6">
        <v>0.79251743144535058</v>
      </c>
      <c r="O7" s="6">
        <v>-0.23935565340896539</v>
      </c>
      <c r="P7" s="6">
        <v>1.6958541592686172</v>
      </c>
      <c r="Q7" s="6">
        <v>-0.53940758597797211</v>
      </c>
      <c r="R7" s="6">
        <v>-0.16196212492344947</v>
      </c>
      <c r="S7" s="6">
        <v>1.0256825019772833</v>
      </c>
      <c r="T7" s="6">
        <v>0.21016171218432544</v>
      </c>
      <c r="U7" s="6">
        <v>0.17336066798802965</v>
      </c>
      <c r="V7" s="6">
        <v>0.18854362765271881</v>
      </c>
      <c r="W7" s="6">
        <v>-4.0837304469986666E-2</v>
      </c>
    </row>
    <row r="8" spans="2:23" x14ac:dyDescent="0.25">
      <c r="B8" s="6">
        <v>-0.68477935599219097</v>
      </c>
      <c r="C8" s="6">
        <v>-0.95414513362693754</v>
      </c>
      <c r="D8" s="6">
        <v>-0.5978686133828045</v>
      </c>
      <c r="E8" s="6">
        <v>0.32451762376510185</v>
      </c>
      <c r="F8" s="6">
        <v>6.1947133125053587E-2</v>
      </c>
      <c r="G8" s="6">
        <v>0.42554872631387031</v>
      </c>
      <c r="H8" s="6">
        <v>0.14369523101128051</v>
      </c>
      <c r="I8" s="6">
        <v>-0.1687844194513283</v>
      </c>
      <c r="J8" s="6">
        <v>0.13416412165656483</v>
      </c>
      <c r="K8" s="6">
        <v>-5.9999598978783521E-2</v>
      </c>
      <c r="L8" s="6">
        <v>2.2872894891695549E-4</v>
      </c>
      <c r="M8" s="6">
        <v>0.85740219577141419</v>
      </c>
      <c r="N8" s="6">
        <v>0.24694726285668941</v>
      </c>
      <c r="O8" s="6">
        <v>0.22766225655390265</v>
      </c>
      <c r="P8" s="6">
        <v>-0.58894000352702625</v>
      </c>
      <c r="Q8" s="6">
        <v>-0.64601759582672957</v>
      </c>
      <c r="R8" s="6">
        <v>-0.19136371149929443</v>
      </c>
      <c r="S8" s="6">
        <v>-0.28432713963725653</v>
      </c>
      <c r="T8" s="6">
        <v>-0.41952631702284809</v>
      </c>
      <c r="U8" s="6">
        <v>0.85824851959265458</v>
      </c>
      <c r="V8" s="6">
        <v>1.4510942002884353</v>
      </c>
      <c r="W8" s="6">
        <v>-0.72000507000575908</v>
      </c>
    </row>
    <row r="9" spans="2:23" x14ac:dyDescent="0.25">
      <c r="B9" s="6">
        <v>-2.9535278136207834</v>
      </c>
      <c r="C9" s="6">
        <v>-1.9025740027638054</v>
      </c>
      <c r="D9" s="6">
        <v>0.29366053526916575</v>
      </c>
      <c r="E9" s="6">
        <v>-0.62185126122333878</v>
      </c>
      <c r="F9" s="6">
        <v>8.5133894098975121E-2</v>
      </c>
      <c r="G9" s="6">
        <v>0.47984212143308053</v>
      </c>
      <c r="H9" s="6">
        <v>-1.1922743588032457E-2</v>
      </c>
      <c r="I9" s="6">
        <v>-0.44144099290997035</v>
      </c>
      <c r="J9" s="6">
        <v>0.17424852375142313</v>
      </c>
      <c r="K9" s="6">
        <v>8.7299937351637102E-2</v>
      </c>
      <c r="L9" s="6">
        <v>7.3749514867145569E-5</v>
      </c>
      <c r="M9" s="6">
        <v>0.66581571779838233</v>
      </c>
      <c r="N9" s="6">
        <v>-1.1221299962281404</v>
      </c>
      <c r="O9" s="6">
        <v>2.0618432228873217E-3</v>
      </c>
      <c r="P9" s="6">
        <v>2.0793822629886036E-2</v>
      </c>
      <c r="Q9" s="6">
        <v>0.5377208809916314</v>
      </c>
      <c r="R9" s="6">
        <v>0.52179150235436889</v>
      </c>
      <c r="S9" s="6">
        <v>0.59264996095000766</v>
      </c>
      <c r="T9" s="6">
        <v>1.2556657091725143</v>
      </c>
      <c r="U9" s="6">
        <v>-0.35645239483384855</v>
      </c>
      <c r="V9" s="6">
        <v>0.35410769948753174</v>
      </c>
      <c r="W9" s="6">
        <v>-0.90640123109198611</v>
      </c>
    </row>
    <row r="10" spans="2:23" x14ac:dyDescent="0.25">
      <c r="B10" s="6">
        <v>0.87041140315621979</v>
      </c>
      <c r="C10" s="6">
        <v>-1.3760131085798257</v>
      </c>
      <c r="D10" s="6">
        <v>-1.383010430167533</v>
      </c>
      <c r="E10" s="6">
        <v>-0.35922159330842751</v>
      </c>
      <c r="F10" s="6">
        <v>-0.55946801851897587</v>
      </c>
      <c r="G10" s="6">
        <v>-0.36507092017638604</v>
      </c>
      <c r="H10" s="6">
        <v>-8.0247750701572571E-2</v>
      </c>
      <c r="I10" s="6">
        <v>-0.27792572442576746</v>
      </c>
      <c r="J10" s="6">
        <v>-0.30479476198076655</v>
      </c>
      <c r="K10" s="6">
        <v>-0.30494138584347591</v>
      </c>
      <c r="L10" s="6">
        <v>-1.1868894895037042E-4</v>
      </c>
      <c r="M10" s="6">
        <v>0.26448479591971336</v>
      </c>
      <c r="N10" s="6">
        <v>1.4393178297724523</v>
      </c>
      <c r="O10" s="6">
        <v>-0.36569855863619416</v>
      </c>
      <c r="P10" s="6">
        <v>-0.63879331958605079</v>
      </c>
      <c r="Q10" s="6">
        <v>1.156853160907646</v>
      </c>
      <c r="R10" s="6">
        <v>0.98619275091672642</v>
      </c>
      <c r="S10" s="6">
        <v>0.44387461314646759</v>
      </c>
      <c r="T10" s="6">
        <v>8.0478615349711416E-2</v>
      </c>
      <c r="U10" s="6">
        <v>0.25394607619087955</v>
      </c>
      <c r="V10" s="6">
        <v>-2.6555274364183305E-2</v>
      </c>
      <c r="W10" s="6">
        <v>-5.7586032911776053E-2</v>
      </c>
    </row>
    <row r="11" spans="2:23" x14ac:dyDescent="0.25">
      <c r="B11" s="6">
        <v>1.3352627805559945</v>
      </c>
      <c r="C11" s="6">
        <v>1.5394515082809328</v>
      </c>
      <c r="D11" s="6">
        <v>-0.71822174662394989</v>
      </c>
      <c r="E11" s="6">
        <v>-1.1936752750568378</v>
      </c>
      <c r="F11" s="6">
        <v>1.074814164061727</v>
      </c>
      <c r="G11" s="6">
        <v>0.55621685320455672</v>
      </c>
      <c r="H11" s="6">
        <v>-4.1217683388971048E-2</v>
      </c>
      <c r="I11" s="6">
        <v>-0.33021051187248401</v>
      </c>
      <c r="J11" s="6">
        <v>-0.21334136094980682</v>
      </c>
      <c r="K11" s="6">
        <v>-0.14881494259033093</v>
      </c>
      <c r="L11" s="6">
        <v>1.5686339559337168E-3</v>
      </c>
      <c r="M11" s="6">
        <v>-0.72960808952345135</v>
      </c>
      <c r="N11" s="6">
        <v>-0.85825738622744174</v>
      </c>
      <c r="O11" s="6">
        <v>-7.90131822157287E-2</v>
      </c>
      <c r="P11" s="6">
        <v>2.1728406898326877E-2</v>
      </c>
      <c r="Q11" s="6">
        <v>0.43725006724819943</v>
      </c>
      <c r="R11" s="6">
        <v>0.26090197754694977</v>
      </c>
      <c r="S11" s="6">
        <v>1.2942141139736805</v>
      </c>
      <c r="T11" s="6">
        <v>-1.2189008883128236</v>
      </c>
      <c r="U11" s="6">
        <v>0.6976380616023331</v>
      </c>
      <c r="V11" s="6">
        <v>0.28107682518110733</v>
      </c>
      <c r="W11" s="6">
        <v>-7.0414445717409763E-2</v>
      </c>
    </row>
    <row r="12" spans="2:23" x14ac:dyDescent="0.25">
      <c r="B12" s="6">
        <v>-0.95863681498875197</v>
      </c>
      <c r="C12" s="6">
        <v>-0.61465352109908178</v>
      </c>
      <c r="D12" s="6">
        <v>-0.40105467906224457</v>
      </c>
      <c r="E12" s="6">
        <v>-1.2196819927338587</v>
      </c>
      <c r="F12" s="6">
        <v>-6.8893166676987166E-2</v>
      </c>
      <c r="G12" s="6">
        <v>0.95485983008549402</v>
      </c>
      <c r="H12" s="6">
        <v>-1.246891504757677</v>
      </c>
      <c r="I12" s="6">
        <v>0.83180233490746847</v>
      </c>
      <c r="J12" s="6">
        <v>-0.45055902261481318</v>
      </c>
      <c r="K12" s="6">
        <v>-1.6272835510615237E-3</v>
      </c>
      <c r="L12" s="6">
        <v>-9.9012891466772747E-4</v>
      </c>
      <c r="M12" s="6">
        <v>0.91486019418187647</v>
      </c>
      <c r="N12" s="6">
        <v>-0.42188132032704695</v>
      </c>
      <c r="O12" s="6">
        <v>9.0937386599368088E-3</v>
      </c>
      <c r="P12" s="6">
        <v>-0.23358613814019111</v>
      </c>
      <c r="Q12" s="6">
        <v>6.3602016315816495E-2</v>
      </c>
      <c r="R12" s="6">
        <v>0.15108850082747491</v>
      </c>
      <c r="S12" s="6">
        <v>0.31323270337993869</v>
      </c>
      <c r="T12" s="6">
        <v>0.10211909171084117</v>
      </c>
      <c r="U12" s="6">
        <v>-9.4535795703137304E-2</v>
      </c>
      <c r="V12" s="6">
        <v>0.58567999782377145</v>
      </c>
      <c r="W12" s="6">
        <v>1.9259555803546393</v>
      </c>
    </row>
    <row r="13" spans="2:23" x14ac:dyDescent="0.25">
      <c r="B13" s="6">
        <v>-2.8537187900954257</v>
      </c>
      <c r="C13" s="6">
        <v>-0.92111227544972696</v>
      </c>
      <c r="D13" s="6">
        <v>0.45967460748966027</v>
      </c>
      <c r="E13" s="6">
        <v>-1.1019837902462797</v>
      </c>
      <c r="F13" s="6">
        <v>-0.21900336501868259</v>
      </c>
      <c r="G13" s="6">
        <v>-0.27586705365582825</v>
      </c>
      <c r="H13" s="6">
        <v>-0.28329300168224691</v>
      </c>
      <c r="I13" s="6">
        <v>-0.34749443070039093</v>
      </c>
      <c r="J13" s="6">
        <v>0.1692397269689373</v>
      </c>
      <c r="K13" s="6">
        <v>9.7294862579114239E-2</v>
      </c>
      <c r="L13" s="6">
        <v>1.4035642289683901E-5</v>
      </c>
    </row>
    <row r="14" spans="2:23" x14ac:dyDescent="0.25">
      <c r="B14" s="6">
        <v>-0.8419150442623019</v>
      </c>
      <c r="C14" s="6">
        <v>1.7694550655820582</v>
      </c>
      <c r="D14" s="6">
        <v>-0.33423844080059861</v>
      </c>
      <c r="E14" s="6">
        <v>1.0082055704493809</v>
      </c>
      <c r="F14" s="6">
        <v>0.22016213812335045</v>
      </c>
      <c r="G14" s="6">
        <v>-0.68668616769492308</v>
      </c>
      <c r="H14" s="6">
        <v>-1.1025174292932731</v>
      </c>
      <c r="I14" s="6">
        <v>0.25460497561859458</v>
      </c>
      <c r="J14" s="6">
        <v>-0.74364715458570463</v>
      </c>
      <c r="K14" s="6">
        <v>-0.11218908496983028</v>
      </c>
      <c r="L14" s="6">
        <v>-7.1753092131600393E-4</v>
      </c>
    </row>
    <row r="15" spans="2:23" x14ac:dyDescent="0.25">
      <c r="B15" s="6">
        <v>-2.1395773408614853</v>
      </c>
      <c r="C15" s="6">
        <v>1.4031169686658747</v>
      </c>
      <c r="D15" s="6">
        <v>0.21223887808710631</v>
      </c>
      <c r="E15" s="6">
        <v>1.0450010637893872</v>
      </c>
      <c r="F15" s="6">
        <v>-0.62211114727002736</v>
      </c>
      <c r="G15" s="6">
        <v>-0.78398942889759615</v>
      </c>
      <c r="H15" s="6">
        <v>0.56749713568599092</v>
      </c>
      <c r="I15" s="6">
        <v>0.42646577967232224</v>
      </c>
      <c r="J15" s="6">
        <v>0.16599498998698151</v>
      </c>
      <c r="K15" s="6">
        <v>9.7680086450280298E-2</v>
      </c>
      <c r="L15" s="6">
        <v>2.6756172462696567E-4</v>
      </c>
    </row>
    <row r="16" spans="2:23" x14ac:dyDescent="0.25">
      <c r="B16" s="6">
        <v>-1.863546612174706</v>
      </c>
      <c r="C16" s="6">
        <v>-0.62823115802466067</v>
      </c>
      <c r="D16" s="6">
        <v>0.87986896051318109</v>
      </c>
      <c r="E16" s="6">
        <v>-0.58857643958659911</v>
      </c>
      <c r="F16" s="6">
        <v>-0.95791941998908814</v>
      </c>
      <c r="G16" s="6">
        <v>-0.72082928935854029</v>
      </c>
      <c r="H16" s="6">
        <v>-0.3232305694453555</v>
      </c>
      <c r="I16" s="6">
        <v>0.29277703234130464</v>
      </c>
      <c r="J16" s="6">
        <v>-0.21700881590944637</v>
      </c>
      <c r="K16" s="6">
        <v>-0.13842540625345998</v>
      </c>
      <c r="L16" s="6">
        <v>6.1170583354166455E-4</v>
      </c>
    </row>
    <row r="17" spans="2:12" x14ac:dyDescent="0.25">
      <c r="B17" s="6">
        <v>-0.39418942541790264</v>
      </c>
      <c r="C17" s="6">
        <v>0.34532759623935</v>
      </c>
      <c r="D17" s="6">
        <v>-9.7752269984019688E-2</v>
      </c>
      <c r="E17" s="6">
        <v>0.64549965444455115</v>
      </c>
      <c r="F17" s="6">
        <v>-1.0073264641840538</v>
      </c>
      <c r="G17" s="6">
        <v>-0.49400976953775033</v>
      </c>
      <c r="H17" s="6">
        <v>-0.11902989209476592</v>
      </c>
      <c r="I17" s="6">
        <v>-0.66469038025274352</v>
      </c>
      <c r="J17" s="6">
        <v>0.35643042496230465</v>
      </c>
      <c r="K17" s="6">
        <v>-0.37118191517456756</v>
      </c>
      <c r="L17" s="6">
        <v>3.6852434370461616E-4</v>
      </c>
    </row>
    <row r="18" spans="2:12" x14ac:dyDescent="0.25">
      <c r="B18" s="6">
        <v>-2.0346110235169959</v>
      </c>
      <c r="C18" s="6">
        <v>1.1564255028776702</v>
      </c>
      <c r="D18" s="6">
        <v>0.14909737813744114</v>
      </c>
      <c r="E18" s="6">
        <v>1.4380186625620353</v>
      </c>
      <c r="F18" s="6">
        <v>-0.31877910672158449</v>
      </c>
      <c r="G18" s="6">
        <v>1.1666048066472257</v>
      </c>
      <c r="H18" s="6">
        <v>-0.14447098332798469</v>
      </c>
      <c r="I18" s="6">
        <v>-1.0036520160255713</v>
      </c>
      <c r="J18" s="6">
        <v>0.40421664368740323</v>
      </c>
      <c r="K18" s="6">
        <v>-5.5149692470818495E-2</v>
      </c>
      <c r="L18" s="6">
        <v>-9.8806197121313784E-4</v>
      </c>
    </row>
    <row r="19" spans="2:12" x14ac:dyDescent="0.25">
      <c r="B19" s="6">
        <v>-2.2694370082135094</v>
      </c>
      <c r="C19" s="6">
        <v>0.11732421171322728</v>
      </c>
      <c r="D19" s="6">
        <v>-0.4706004493440778</v>
      </c>
      <c r="E19" s="6">
        <v>0.42173318152055939</v>
      </c>
      <c r="F19" s="6">
        <v>0.7021134546621538</v>
      </c>
      <c r="G19" s="6">
        <v>-0.88332226979214501</v>
      </c>
      <c r="H19" s="6">
        <v>-0.3666106632905885</v>
      </c>
      <c r="I19" s="6">
        <v>-0.57897153449515415</v>
      </c>
      <c r="J19" s="6">
        <v>2.0957057990440765E-2</v>
      </c>
      <c r="K19" s="6">
        <v>0.19748441339765743</v>
      </c>
      <c r="L19" s="6">
        <v>1.2016068474515285E-4</v>
      </c>
    </row>
    <row r="20" spans="2:12" x14ac:dyDescent="0.25">
      <c r="B20" s="6">
        <v>-2.699847661613028</v>
      </c>
      <c r="C20" s="6">
        <v>2.3606358958002116E-2</v>
      </c>
      <c r="D20" s="6">
        <v>-6.1774491790012709E-2</v>
      </c>
      <c r="E20" s="6">
        <v>-0.78945141600752267</v>
      </c>
      <c r="F20" s="6">
        <v>0.35647671131427094</v>
      </c>
      <c r="G20" s="6">
        <v>-0.40589911158514386</v>
      </c>
      <c r="H20" s="6">
        <v>0.38134181726383115</v>
      </c>
      <c r="I20" s="6">
        <v>0.35970645978286936</v>
      </c>
      <c r="J20" s="6">
        <v>-5.3079872339814406E-2</v>
      </c>
      <c r="K20" s="6">
        <v>-0.19336642068401935</v>
      </c>
      <c r="L20" s="6">
        <v>1.0935301892720042E-3</v>
      </c>
    </row>
    <row r="21" spans="2:12" x14ac:dyDescent="0.25">
      <c r="B21" s="6">
        <v>-2.1350231659750629</v>
      </c>
      <c r="C21" s="6">
        <v>2.549818963385583</v>
      </c>
      <c r="D21" s="6">
        <v>-8.815204056800717E-2</v>
      </c>
      <c r="E21" s="6">
        <v>0.25875526115046787</v>
      </c>
      <c r="F21" s="6">
        <v>-6.4148598057531231E-2</v>
      </c>
      <c r="G21" s="6">
        <v>-0.21308214662375224</v>
      </c>
      <c r="H21" s="6">
        <v>0.33942973569782636</v>
      </c>
      <c r="I21" s="6">
        <v>0.44343790241504327</v>
      </c>
      <c r="J21" s="6">
        <v>0.20643656936405158</v>
      </c>
      <c r="K21" s="6">
        <v>0.1255263805079492</v>
      </c>
      <c r="L21" s="6">
        <v>-1.0995274771697621E-3</v>
      </c>
    </row>
    <row r="22" spans="2:12" x14ac:dyDescent="0.25">
      <c r="B22" s="6">
        <v>1.2760442750386409</v>
      </c>
      <c r="C22" s="6">
        <v>-1.7507715360322247</v>
      </c>
      <c r="D22" s="6">
        <v>-0.67128144449385863</v>
      </c>
      <c r="E22" s="6">
        <v>0.68895398928360851</v>
      </c>
      <c r="F22" s="6">
        <v>-0.60421217498969271</v>
      </c>
      <c r="G22" s="6">
        <v>0.282433952288067</v>
      </c>
      <c r="H22" s="6">
        <v>0.52259463451486166</v>
      </c>
      <c r="I22" s="6">
        <v>0.78564821531286033</v>
      </c>
      <c r="J22" s="6">
        <v>6.7570718598134405E-2</v>
      </c>
      <c r="K22" s="6">
        <v>0.103298033355938</v>
      </c>
      <c r="L22" s="6">
        <v>-1.039395428758239E-3</v>
      </c>
    </row>
    <row r="23" spans="2:12" x14ac:dyDescent="0.25">
      <c r="B23" s="6">
        <v>2.5465040144195545</v>
      </c>
      <c r="C23" s="6">
        <v>-1.9797358698166252</v>
      </c>
      <c r="D23" s="6">
        <v>0.56286914349257522</v>
      </c>
      <c r="E23" s="6">
        <v>1.8820756433164236</v>
      </c>
      <c r="F23" s="6">
        <v>2.0065437147417682</v>
      </c>
      <c r="G23" s="6">
        <v>-0.89949609086771021</v>
      </c>
      <c r="H23" s="6">
        <v>-0.11519282073370117</v>
      </c>
      <c r="I23" s="6">
        <v>-0.13903863562829782</v>
      </c>
      <c r="J23" s="6">
        <v>-0.40886594121856285</v>
      </c>
      <c r="K23" s="6">
        <v>0.10193878010114032</v>
      </c>
      <c r="L23" s="6">
        <v>1.2845361376900806E-5</v>
      </c>
    </row>
    <row r="24" spans="2:12" x14ac:dyDescent="0.25">
      <c r="B24" s="6">
        <v>4.0522787938901557</v>
      </c>
      <c r="C24" s="6">
        <v>-0.22780328053464599</v>
      </c>
      <c r="D24" s="6">
        <v>0.29254506075923037</v>
      </c>
      <c r="E24" s="6">
        <v>0.99837259836545411</v>
      </c>
      <c r="F24" s="6">
        <v>2.1976328033910975E-2</v>
      </c>
      <c r="G24" s="6">
        <v>1.0226534831467347</v>
      </c>
      <c r="H24" s="6">
        <v>-0.31026149935727609</v>
      </c>
      <c r="I24" s="6">
        <v>0.48986884949409143</v>
      </c>
      <c r="J24" s="6">
        <v>0.4781171264846672</v>
      </c>
      <c r="K24" s="6">
        <v>-0.2678036503137477</v>
      </c>
      <c r="L24" s="6">
        <v>5.4517410861636161E-4</v>
      </c>
    </row>
    <row r="25" spans="2:12" x14ac:dyDescent="0.25">
      <c r="B25" s="6">
        <v>5.2262736185986007</v>
      </c>
      <c r="C25" s="6">
        <v>7.7184532454681085E-2</v>
      </c>
      <c r="D25" s="6">
        <v>0.59152069605353064</v>
      </c>
      <c r="E25" s="6">
        <v>-0.22210908570513038</v>
      </c>
      <c r="F25" s="6">
        <v>-0.59888422516093087</v>
      </c>
      <c r="G25" s="6">
        <v>-0.20422445390415064</v>
      </c>
      <c r="H25" s="6">
        <v>0.8123524195734565</v>
      </c>
      <c r="I25" s="6">
        <v>-0.33660703856452173</v>
      </c>
      <c r="J25" s="6">
        <v>-0.54684353144198827</v>
      </c>
      <c r="K25" s="6">
        <v>-0.21559991201387499</v>
      </c>
      <c r="L25" s="6">
        <v>-9.578559909660813E-4</v>
      </c>
    </row>
    <row r="26" spans="2:12" x14ac:dyDescent="0.25">
      <c r="B26" s="6">
        <v>5.0667471494932217</v>
      </c>
      <c r="C26" s="6">
        <v>8.5879132928352767E-2</v>
      </c>
      <c r="D26" s="6">
        <v>-0.15676270928114255</v>
      </c>
      <c r="E26" s="6">
        <v>-1.3671964674704669</v>
      </c>
      <c r="F26" s="6">
        <v>-1.0666744740057594</v>
      </c>
      <c r="G26" s="6">
        <v>-0.9745435580041355</v>
      </c>
      <c r="H26" s="6">
        <v>-0.32547503181400961</v>
      </c>
      <c r="I26" s="6">
        <v>-0.48516226171556764</v>
      </c>
      <c r="J26" s="6">
        <v>0.17502656750913742</v>
      </c>
      <c r="K26" s="6">
        <v>0.43433801108600811</v>
      </c>
      <c r="L26" s="6">
        <v>-1.3481350929032447E-4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2:E26"/>
  <sheetViews>
    <sheetView workbookViewId="0"/>
  </sheetViews>
  <sheetFormatPr baseColWidth="10" defaultRowHeight="15" x14ac:dyDescent="0.25"/>
  <sheetData>
    <row r="2" spans="2:5" x14ac:dyDescent="0.25">
      <c r="B2" s="6">
        <v>-0.20464257327885071</v>
      </c>
      <c r="C2" s="6">
        <v>0.24330505703016053</v>
      </c>
      <c r="D2" s="6">
        <v>-5.5956208425597488E-2</v>
      </c>
      <c r="E2" s="6">
        <v>0.17883954232325935</v>
      </c>
    </row>
    <row r="3" spans="2:5" x14ac:dyDescent="0.25">
      <c r="B3" s="6">
        <v>0.11648044253915227</v>
      </c>
      <c r="C3" s="6">
        <v>-1.0698870647795085</v>
      </c>
      <c r="D3" s="6">
        <v>0.64280720740079778</v>
      </c>
      <c r="E3" s="6">
        <v>0.33717343503037306</v>
      </c>
    </row>
    <row r="4" spans="2:5" x14ac:dyDescent="0.25">
      <c r="B4" s="6">
        <v>-0.36520425515701088</v>
      </c>
      <c r="C4" s="6">
        <v>0.30136963134566108</v>
      </c>
      <c r="D4" s="6">
        <v>0.49614037614288281</v>
      </c>
      <c r="E4" s="6">
        <v>0.34693445931468164</v>
      </c>
    </row>
    <row r="5" spans="2:5" x14ac:dyDescent="0.25">
      <c r="B5" s="6">
        <v>-0.47128766316579535</v>
      </c>
      <c r="C5" s="6">
        <v>-1.0180537604743023</v>
      </c>
      <c r="D5" s="6">
        <v>0.56194909150334038</v>
      </c>
      <c r="E5" s="6">
        <v>0.18763172975639866</v>
      </c>
    </row>
    <row r="6" spans="2:5" x14ac:dyDescent="0.25">
      <c r="B6" s="6">
        <v>0.18548941851966455</v>
      </c>
      <c r="C6" s="6">
        <v>1.9119083539225903</v>
      </c>
      <c r="D6" s="6">
        <v>0.5143837079785486</v>
      </c>
      <c r="E6" s="6">
        <v>0.59105715024650252</v>
      </c>
    </row>
    <row r="7" spans="2:5" x14ac:dyDescent="0.25">
      <c r="B7" s="6">
        <v>0.86244408111642967</v>
      </c>
      <c r="C7" s="6">
        <v>0.83226614055673531</v>
      </c>
      <c r="D7" s="6">
        <v>0.20113945016060328</v>
      </c>
      <c r="E7" s="6">
        <v>0.82706900698306174</v>
      </c>
    </row>
    <row r="8" spans="2:5" x14ac:dyDescent="0.25">
      <c r="B8" s="6">
        <v>5.7352062122949521E-2</v>
      </c>
      <c r="C8" s="6">
        <v>-0.82366080652097629</v>
      </c>
      <c r="D8" s="6">
        <v>0.54873463875004369</v>
      </c>
      <c r="E8" s="6">
        <v>0.68390856719631998</v>
      </c>
    </row>
    <row r="9" spans="2:5" x14ac:dyDescent="0.25">
      <c r="B9" s="6">
        <v>-0.4854365223468014</v>
      </c>
      <c r="C9" s="6">
        <v>-1.9099767573192452</v>
      </c>
      <c r="D9" s="6">
        <v>0.63034751433160863</v>
      </c>
      <c r="E9" s="6">
        <v>-0.36862177331247026</v>
      </c>
    </row>
    <row r="10" spans="2:5" x14ac:dyDescent="0.25">
      <c r="B10" s="6">
        <v>0.78444101802193766</v>
      </c>
      <c r="C10" s="6">
        <v>-0.87477020393757243</v>
      </c>
      <c r="D10" s="6">
        <v>-4.2612589259576471E-2</v>
      </c>
      <c r="E10" s="6">
        <v>1.14439878310252</v>
      </c>
    </row>
    <row r="11" spans="2:5" x14ac:dyDescent="0.25">
      <c r="B11" s="6">
        <v>-5.5084464876580279E-3</v>
      </c>
      <c r="C11" s="6">
        <v>1.3677484430895284</v>
      </c>
      <c r="D11" s="6">
        <v>-0.36620573244169358</v>
      </c>
      <c r="E11" s="6">
        <v>-1.0257814605276261</v>
      </c>
    </row>
    <row r="12" spans="2:5" x14ac:dyDescent="0.25">
      <c r="B12" s="6">
        <v>-0.15851080016139157</v>
      </c>
      <c r="C12" s="6">
        <v>-0.61779621689312858</v>
      </c>
      <c r="D12" s="6">
        <v>0.69204029026852776</v>
      </c>
      <c r="E12" s="6">
        <v>0.26041731210353281</v>
      </c>
    </row>
    <row r="13" spans="2:5" x14ac:dyDescent="0.25">
      <c r="B13" s="6">
        <v>-0.77277187517999113</v>
      </c>
      <c r="C13" s="6">
        <v>-1.1646058097512291</v>
      </c>
    </row>
    <row r="14" spans="2:5" x14ac:dyDescent="0.25">
      <c r="B14" s="6">
        <v>-0.90397500714743118</v>
      </c>
      <c r="C14" s="6">
        <v>1.1716294549574517</v>
      </c>
    </row>
    <row r="15" spans="2:5" x14ac:dyDescent="0.25">
      <c r="B15" s="6">
        <v>-1.2727669582061412</v>
      </c>
      <c r="C15" s="6">
        <v>0.6810356361734583</v>
      </c>
    </row>
    <row r="16" spans="2:5" x14ac:dyDescent="0.25">
      <c r="B16" s="6">
        <v>-0.49578868034747209</v>
      </c>
      <c r="C16" s="6">
        <v>-0.78035217342933272</v>
      </c>
    </row>
    <row r="17" spans="2:3" x14ac:dyDescent="0.25">
      <c r="B17" s="6">
        <v>-0.26324362425725267</v>
      </c>
      <c r="C17" s="6">
        <v>0.1899208170769586</v>
      </c>
    </row>
    <row r="18" spans="2:3" x14ac:dyDescent="0.25">
      <c r="B18" s="6">
        <v>-1.1514251694865307</v>
      </c>
      <c r="C18" s="6">
        <v>0.51559981329790638</v>
      </c>
    </row>
    <row r="19" spans="2:3" x14ac:dyDescent="0.25">
      <c r="B19" s="6">
        <v>-0.8959956485647731</v>
      </c>
      <c r="C19" s="6">
        <v>-0.29530813646062787</v>
      </c>
    </row>
    <row r="20" spans="2:3" x14ac:dyDescent="0.25">
      <c r="B20" s="6">
        <v>-1.0275203060508951</v>
      </c>
      <c r="C20" s="6">
        <v>-0.43740033674909529</v>
      </c>
    </row>
    <row r="21" spans="2:3" x14ac:dyDescent="0.25">
      <c r="B21" s="6">
        <v>-1.6508018731406215</v>
      </c>
      <c r="C21" s="6">
        <v>1.5330163911028329</v>
      </c>
    </row>
    <row r="22" spans="2:3" x14ac:dyDescent="0.25">
      <c r="B22" s="6">
        <v>1.061753356649171</v>
      </c>
      <c r="C22" s="6">
        <v>-1.0846097322154669</v>
      </c>
    </row>
    <row r="23" spans="2:3" x14ac:dyDescent="0.25">
      <c r="B23" s="6">
        <v>1.6174183796360446</v>
      </c>
      <c r="C23" s="6">
        <v>-1.0405010910890553</v>
      </c>
    </row>
    <row r="24" spans="2:3" x14ac:dyDescent="0.25">
      <c r="B24" s="6">
        <v>1.6059427559619674</v>
      </c>
      <c r="C24" s="6">
        <v>0.51370634388377923</v>
      </c>
    </row>
    <row r="25" spans="2:3" x14ac:dyDescent="0.25">
      <c r="B25" s="6">
        <v>1.9483443360776791</v>
      </c>
      <c r="C25" s="6">
        <v>0.93792102580510883</v>
      </c>
    </row>
    <row r="26" spans="2:3" x14ac:dyDescent="0.25">
      <c r="B26" s="6">
        <v>1.8852135523336044</v>
      </c>
      <c r="C26" s="6">
        <v>0.91749498137737595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O26"/>
  <sheetViews>
    <sheetView tabSelected="1" topLeftCell="A6" workbookViewId="0">
      <selection activeCell="A25" sqref="A25:XFD25"/>
    </sheetView>
  </sheetViews>
  <sheetFormatPr baseColWidth="10" defaultRowHeight="15" x14ac:dyDescent="0.25"/>
  <cols>
    <col min="2" max="2" width="24.140625" style="42" customWidth="1"/>
    <col min="3" max="3" width="12" style="42" customWidth="1"/>
    <col min="4" max="4" width="14.28515625" style="42" customWidth="1"/>
  </cols>
  <sheetData>
    <row r="1" spans="1:15" x14ac:dyDescent="0.25">
      <c r="A1" s="1" t="s">
        <v>116</v>
      </c>
      <c r="B1" s="39" t="s">
        <v>250</v>
      </c>
      <c r="C1" s="39" t="s">
        <v>251</v>
      </c>
      <c r="D1" s="39" t="s">
        <v>252</v>
      </c>
      <c r="E1" s="2" t="s">
        <v>117</v>
      </c>
      <c r="F1" s="2" t="s">
        <v>1</v>
      </c>
      <c r="G1" s="2" t="s">
        <v>208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</row>
    <row r="2" spans="1:15" ht="15.75" x14ac:dyDescent="0.25">
      <c r="A2" s="3" t="s">
        <v>89</v>
      </c>
      <c r="B2" s="40" t="s">
        <v>90</v>
      </c>
      <c r="C2" s="120" t="s">
        <v>253</v>
      </c>
      <c r="D2" s="40" t="s">
        <v>254</v>
      </c>
      <c r="E2" s="3" t="s">
        <v>12</v>
      </c>
      <c r="F2" s="3">
        <v>8.08</v>
      </c>
      <c r="G2" s="3">
        <v>4080</v>
      </c>
      <c r="H2" s="3">
        <v>235</v>
      </c>
      <c r="I2" s="3">
        <v>204.8</v>
      </c>
      <c r="J2" s="3">
        <v>460</v>
      </c>
      <c r="K2" s="3">
        <v>34</v>
      </c>
      <c r="L2" s="3">
        <v>712.5</v>
      </c>
      <c r="M2" s="3">
        <v>1187.5</v>
      </c>
      <c r="N2" s="3">
        <v>12.5</v>
      </c>
      <c r="O2" s="3">
        <v>195.2</v>
      </c>
    </row>
    <row r="3" spans="1:15" ht="15.75" x14ac:dyDescent="0.25">
      <c r="A3" s="3" t="s">
        <v>89</v>
      </c>
      <c r="B3" s="40" t="s">
        <v>102</v>
      </c>
      <c r="C3" s="121" t="s">
        <v>273</v>
      </c>
      <c r="D3" s="41" t="s">
        <v>274</v>
      </c>
      <c r="E3" s="3" t="s">
        <v>24</v>
      </c>
      <c r="F3" s="3">
        <v>8.09</v>
      </c>
      <c r="G3" s="3">
        <v>4180</v>
      </c>
      <c r="H3" s="4">
        <v>232.5</v>
      </c>
      <c r="I3" s="4">
        <v>163.80000000000001</v>
      </c>
      <c r="J3" s="4">
        <v>430</v>
      </c>
      <c r="K3" s="4">
        <v>19</v>
      </c>
      <c r="L3" s="5">
        <v>700</v>
      </c>
      <c r="M3" s="4">
        <v>1087.5</v>
      </c>
      <c r="N3" s="4">
        <v>7.4</v>
      </c>
      <c r="O3" s="4">
        <v>207.4</v>
      </c>
    </row>
    <row r="4" spans="1:15" ht="15.75" x14ac:dyDescent="0.25">
      <c r="A4" s="3" t="s">
        <v>89</v>
      </c>
      <c r="B4" s="40" t="s">
        <v>91</v>
      </c>
      <c r="C4" s="121" t="s">
        <v>255</v>
      </c>
      <c r="D4" s="41" t="s">
        <v>256</v>
      </c>
      <c r="E4" s="3" t="s">
        <v>13</v>
      </c>
      <c r="F4" s="3">
        <v>7.63</v>
      </c>
      <c r="G4" s="3">
        <v>4340</v>
      </c>
      <c r="H4" s="4">
        <v>245</v>
      </c>
      <c r="I4" s="4">
        <v>199.7</v>
      </c>
      <c r="J4" s="4">
        <v>430</v>
      </c>
      <c r="K4" s="4">
        <v>27</v>
      </c>
      <c r="L4" s="4">
        <v>700</v>
      </c>
      <c r="M4" s="4">
        <v>1225</v>
      </c>
      <c r="N4" s="4">
        <v>13</v>
      </c>
      <c r="O4" s="4">
        <v>207.4</v>
      </c>
    </row>
    <row r="5" spans="1:15" ht="15.75" x14ac:dyDescent="0.25">
      <c r="A5" s="3" t="s">
        <v>89</v>
      </c>
      <c r="B5" s="40" t="s">
        <v>103</v>
      </c>
      <c r="C5" s="121" t="s">
        <v>275</v>
      </c>
      <c r="D5" s="41" t="s">
        <v>276</v>
      </c>
      <c r="E5" s="3" t="s">
        <v>25</v>
      </c>
      <c r="F5" s="3">
        <v>8.02</v>
      </c>
      <c r="G5" s="3">
        <v>4090</v>
      </c>
      <c r="H5" s="4">
        <v>265</v>
      </c>
      <c r="I5" s="4">
        <v>179.2</v>
      </c>
      <c r="J5" s="4">
        <v>440</v>
      </c>
      <c r="K5" s="4">
        <v>31</v>
      </c>
      <c r="L5" s="4">
        <v>687.5</v>
      </c>
      <c r="M5" s="4">
        <v>1037.5</v>
      </c>
      <c r="N5" s="4">
        <v>16</v>
      </c>
      <c r="O5" s="4">
        <v>186.05</v>
      </c>
    </row>
    <row r="6" spans="1:15" ht="15.75" x14ac:dyDescent="0.25">
      <c r="A6" s="3" t="s">
        <v>92</v>
      </c>
      <c r="B6" s="40" t="s">
        <v>93</v>
      </c>
      <c r="C6" s="121" t="s">
        <v>257</v>
      </c>
      <c r="D6" s="41" t="s">
        <v>258</v>
      </c>
      <c r="E6" s="3" t="s">
        <v>14</v>
      </c>
      <c r="F6" s="3">
        <v>7.86</v>
      </c>
      <c r="G6" s="3">
        <v>4510</v>
      </c>
      <c r="H6" s="4">
        <v>250</v>
      </c>
      <c r="I6" s="4">
        <v>153.6</v>
      </c>
      <c r="J6" s="4">
        <v>480</v>
      </c>
      <c r="K6" s="4">
        <v>26</v>
      </c>
      <c r="L6" s="4">
        <v>712.5</v>
      </c>
      <c r="M6" s="4">
        <v>1187.5</v>
      </c>
      <c r="N6" s="4">
        <v>22.5</v>
      </c>
      <c r="O6" s="4">
        <v>201.3</v>
      </c>
    </row>
    <row r="7" spans="1:15" ht="15.75" x14ac:dyDescent="0.25">
      <c r="A7" s="3" t="s">
        <v>89</v>
      </c>
      <c r="B7" s="40" t="s">
        <v>94</v>
      </c>
      <c r="C7" s="121" t="s">
        <v>259</v>
      </c>
      <c r="D7" s="41" t="s">
        <v>260</v>
      </c>
      <c r="E7" s="3" t="s">
        <v>15</v>
      </c>
      <c r="F7" s="3">
        <v>8.68</v>
      </c>
      <c r="G7" s="3">
        <v>4330</v>
      </c>
      <c r="H7" s="4">
        <v>240</v>
      </c>
      <c r="I7" s="4">
        <v>166.4</v>
      </c>
      <c r="J7" s="4">
        <v>430</v>
      </c>
      <c r="K7" s="4">
        <v>21.5</v>
      </c>
      <c r="L7" s="4">
        <v>687.5</v>
      </c>
      <c r="M7" s="4">
        <v>1187.5</v>
      </c>
      <c r="N7" s="4">
        <v>8.5</v>
      </c>
      <c r="O7" s="4">
        <v>207.4</v>
      </c>
    </row>
    <row r="8" spans="1:15" ht="15.75" x14ac:dyDescent="0.25">
      <c r="A8" s="3" t="s">
        <v>92</v>
      </c>
      <c r="B8" s="40" t="s">
        <v>95</v>
      </c>
      <c r="C8" s="121" t="s">
        <v>261</v>
      </c>
      <c r="D8" s="41" t="s">
        <v>262</v>
      </c>
      <c r="E8" s="3" t="s">
        <v>16</v>
      </c>
      <c r="F8" s="3">
        <v>8.17</v>
      </c>
      <c r="G8" s="3">
        <v>4600</v>
      </c>
      <c r="H8" s="4">
        <v>262.5</v>
      </c>
      <c r="I8" s="4">
        <v>204.5</v>
      </c>
      <c r="J8" s="4">
        <v>510</v>
      </c>
      <c r="K8" s="4">
        <v>28.5</v>
      </c>
      <c r="L8" s="4">
        <v>837.5</v>
      </c>
      <c r="M8" s="4">
        <v>1162.5</v>
      </c>
      <c r="N8" s="4">
        <v>31.5</v>
      </c>
      <c r="O8" s="4">
        <v>189.1</v>
      </c>
    </row>
    <row r="9" spans="1:15" ht="15.75" x14ac:dyDescent="0.25">
      <c r="A9" s="3" t="s">
        <v>89</v>
      </c>
      <c r="B9" s="40" t="s">
        <v>111</v>
      </c>
      <c r="C9" s="121" t="s">
        <v>267</v>
      </c>
      <c r="D9" s="41" t="s">
        <v>268</v>
      </c>
      <c r="E9" s="3" t="s">
        <v>34</v>
      </c>
      <c r="F9" s="3">
        <v>7.91</v>
      </c>
      <c r="G9" s="3">
        <v>4690</v>
      </c>
      <c r="H9" s="4">
        <v>247.3</v>
      </c>
      <c r="I9" s="4">
        <v>204.8</v>
      </c>
      <c r="J9" s="4">
        <v>462.5</v>
      </c>
      <c r="K9" s="4">
        <v>31</v>
      </c>
      <c r="L9" s="4">
        <v>750</v>
      </c>
      <c r="M9" s="4">
        <v>1350</v>
      </c>
      <c r="N9" s="4">
        <v>6.5</v>
      </c>
      <c r="O9" s="4">
        <v>198.25</v>
      </c>
    </row>
    <row r="10" spans="1:15" ht="15.75" x14ac:dyDescent="0.25">
      <c r="A10" s="3" t="s">
        <v>89</v>
      </c>
      <c r="B10" s="40" t="s">
        <v>96</v>
      </c>
      <c r="C10" s="121" t="s">
        <v>263</v>
      </c>
      <c r="D10" s="41" t="s">
        <v>264</v>
      </c>
      <c r="E10" s="3" t="s">
        <v>17</v>
      </c>
      <c r="F10" s="3">
        <v>8.2799999999999994</v>
      </c>
      <c r="G10" s="3">
        <v>5180</v>
      </c>
      <c r="H10" s="4">
        <v>272.5</v>
      </c>
      <c r="I10" s="4">
        <v>192</v>
      </c>
      <c r="J10" s="4">
        <v>450</v>
      </c>
      <c r="K10" s="4">
        <v>30</v>
      </c>
      <c r="L10" s="4">
        <v>878.5</v>
      </c>
      <c r="M10" s="4">
        <v>1225</v>
      </c>
      <c r="N10" s="4">
        <v>16.5</v>
      </c>
      <c r="O10" s="4">
        <v>186.05</v>
      </c>
    </row>
    <row r="11" spans="1:15" ht="15.75" x14ac:dyDescent="0.25">
      <c r="A11" s="3" t="s">
        <v>89</v>
      </c>
      <c r="B11" s="40" t="s">
        <v>112</v>
      </c>
      <c r="C11" s="121" t="s">
        <v>271</v>
      </c>
      <c r="D11" s="41" t="s">
        <v>272</v>
      </c>
      <c r="E11" s="3" t="s">
        <v>35</v>
      </c>
      <c r="F11" s="3">
        <v>8.11</v>
      </c>
      <c r="G11" s="3">
        <v>4780</v>
      </c>
      <c r="H11" s="4">
        <v>317.5</v>
      </c>
      <c r="I11" s="4">
        <v>204.8</v>
      </c>
      <c r="J11" s="4">
        <v>462.5</v>
      </c>
      <c r="K11" s="4">
        <v>31</v>
      </c>
      <c r="L11" s="4">
        <v>725</v>
      </c>
      <c r="M11" s="4">
        <v>1375</v>
      </c>
      <c r="N11" s="4">
        <v>7</v>
      </c>
      <c r="O11" s="4">
        <v>198.25</v>
      </c>
    </row>
    <row r="12" spans="1:15" ht="15.75" x14ac:dyDescent="0.25">
      <c r="A12" s="3" t="s">
        <v>89</v>
      </c>
      <c r="B12" s="40" t="s">
        <v>104</v>
      </c>
      <c r="C12" s="121" t="s">
        <v>269</v>
      </c>
      <c r="D12" s="41" t="s">
        <v>270</v>
      </c>
      <c r="E12" s="3" t="s">
        <v>26</v>
      </c>
      <c r="F12" s="3">
        <v>8.11</v>
      </c>
      <c r="G12" s="3">
        <v>4160</v>
      </c>
      <c r="H12" s="4">
        <v>237.5</v>
      </c>
      <c r="I12" s="4">
        <v>153.6</v>
      </c>
      <c r="J12" s="4">
        <v>430</v>
      </c>
      <c r="K12" s="4">
        <v>34</v>
      </c>
      <c r="L12" s="4">
        <v>687.5</v>
      </c>
      <c r="M12" s="4">
        <v>1037.5</v>
      </c>
      <c r="N12" s="4">
        <v>12.5</v>
      </c>
      <c r="O12" s="4">
        <v>198.25</v>
      </c>
    </row>
    <row r="13" spans="1:15" ht="15.75" x14ac:dyDescent="0.25">
      <c r="A13" s="3" t="s">
        <v>92</v>
      </c>
      <c r="B13" s="40" t="s">
        <v>105</v>
      </c>
      <c r="C13" s="121" t="s">
        <v>277</v>
      </c>
      <c r="D13" s="41" t="s">
        <v>278</v>
      </c>
      <c r="E13" s="3" t="s">
        <v>27</v>
      </c>
      <c r="F13" s="3">
        <v>8.16</v>
      </c>
      <c r="G13" s="3">
        <v>4320</v>
      </c>
      <c r="H13" s="4">
        <v>232.5</v>
      </c>
      <c r="I13" s="4">
        <v>163.80000000000001</v>
      </c>
      <c r="J13" s="4">
        <v>450</v>
      </c>
      <c r="K13" s="4">
        <v>23</v>
      </c>
      <c r="L13" s="4">
        <v>712.5</v>
      </c>
      <c r="M13" s="4">
        <v>1112.5</v>
      </c>
      <c r="N13" s="4">
        <v>4</v>
      </c>
      <c r="O13" s="4">
        <v>198.25</v>
      </c>
    </row>
    <row r="14" spans="1:15" ht="15.75" x14ac:dyDescent="0.25">
      <c r="A14" s="3" t="s">
        <v>92</v>
      </c>
      <c r="B14" s="40" t="s">
        <v>106</v>
      </c>
      <c r="C14" s="121" t="s">
        <v>281</v>
      </c>
      <c r="D14" s="41" t="s">
        <v>282</v>
      </c>
      <c r="E14" s="3" t="s">
        <v>28</v>
      </c>
      <c r="F14" s="3">
        <v>8.0299999999999994</v>
      </c>
      <c r="G14" s="3">
        <v>4550</v>
      </c>
      <c r="H14" s="4">
        <v>247.5</v>
      </c>
      <c r="I14" s="4">
        <v>192</v>
      </c>
      <c r="J14" s="4">
        <v>462</v>
      </c>
      <c r="K14" s="4">
        <v>31</v>
      </c>
      <c r="L14" s="4">
        <v>750</v>
      </c>
      <c r="M14" s="4">
        <v>1050</v>
      </c>
      <c r="N14" s="4">
        <v>9</v>
      </c>
      <c r="O14" s="4">
        <v>198.25</v>
      </c>
    </row>
    <row r="15" spans="1:15" ht="15.75" x14ac:dyDescent="0.25">
      <c r="A15" s="3" t="s">
        <v>89</v>
      </c>
      <c r="B15" s="40" t="s">
        <v>114</v>
      </c>
      <c r="C15" s="121" t="s">
        <v>279</v>
      </c>
      <c r="D15" s="41" t="s">
        <v>280</v>
      </c>
      <c r="E15" s="3" t="s">
        <v>37</v>
      </c>
      <c r="F15" s="3">
        <v>8.18</v>
      </c>
      <c r="G15" s="3">
        <v>5180</v>
      </c>
      <c r="H15" s="4">
        <v>275</v>
      </c>
      <c r="I15" s="4">
        <v>222.7</v>
      </c>
      <c r="J15" s="4">
        <v>580</v>
      </c>
      <c r="K15" s="4">
        <v>34</v>
      </c>
      <c r="L15" s="4">
        <v>900</v>
      </c>
      <c r="M15" s="4">
        <v>1312.5</v>
      </c>
      <c r="N15" s="4">
        <v>16</v>
      </c>
      <c r="O15" s="4">
        <v>186.05</v>
      </c>
    </row>
    <row r="16" spans="1:15" ht="15.75" x14ac:dyDescent="0.25">
      <c r="A16" s="3" t="s">
        <v>89</v>
      </c>
      <c r="B16" s="40" t="s">
        <v>97</v>
      </c>
      <c r="C16" s="121" t="s">
        <v>265</v>
      </c>
      <c r="D16" s="41" t="s">
        <v>266</v>
      </c>
      <c r="E16" s="3" t="s">
        <v>18</v>
      </c>
      <c r="F16" s="3">
        <v>7.95</v>
      </c>
      <c r="G16" s="3">
        <v>4400</v>
      </c>
      <c r="H16" s="4">
        <v>247.5</v>
      </c>
      <c r="I16" s="4">
        <v>197.1</v>
      </c>
      <c r="J16" s="4">
        <v>440</v>
      </c>
      <c r="K16" s="4">
        <v>27</v>
      </c>
      <c r="L16" s="4">
        <v>700</v>
      </c>
      <c r="M16" s="4">
        <v>1200</v>
      </c>
      <c r="N16" s="4">
        <v>11</v>
      </c>
      <c r="O16" s="4">
        <v>204.35</v>
      </c>
    </row>
    <row r="17" spans="1:15" ht="15.75" x14ac:dyDescent="0.25">
      <c r="A17" s="3" t="s">
        <v>89</v>
      </c>
      <c r="B17" s="40" t="s">
        <v>98</v>
      </c>
      <c r="C17" s="121" t="s">
        <v>283</v>
      </c>
      <c r="D17" s="41" t="s">
        <v>284</v>
      </c>
      <c r="E17" s="3" t="s">
        <v>19</v>
      </c>
      <c r="F17" s="3">
        <v>8.08</v>
      </c>
      <c r="G17" s="3">
        <v>4160</v>
      </c>
      <c r="H17" s="4">
        <v>232.5</v>
      </c>
      <c r="I17" s="4">
        <v>179.2</v>
      </c>
      <c r="J17" s="4">
        <v>412.5</v>
      </c>
      <c r="K17" s="4">
        <v>19</v>
      </c>
      <c r="L17" s="4">
        <v>662.5</v>
      </c>
      <c r="M17" s="4">
        <v>1162.5</v>
      </c>
      <c r="N17" s="4">
        <v>6</v>
      </c>
      <c r="O17" s="4">
        <v>213.5</v>
      </c>
    </row>
    <row r="18" spans="1:15" ht="15.75" x14ac:dyDescent="0.25">
      <c r="A18" s="3" t="s">
        <v>89</v>
      </c>
      <c r="B18" s="40" t="s">
        <v>99</v>
      </c>
      <c r="C18" s="121" t="s">
        <v>287</v>
      </c>
      <c r="D18" s="41" t="s">
        <v>288</v>
      </c>
      <c r="E18" s="3" t="s">
        <v>20</v>
      </c>
      <c r="F18" s="3">
        <v>7.77</v>
      </c>
      <c r="G18" s="3">
        <v>4600</v>
      </c>
      <c r="H18" s="4">
        <v>252.5</v>
      </c>
      <c r="I18" s="4">
        <v>204.8</v>
      </c>
      <c r="J18" s="4">
        <v>500</v>
      </c>
      <c r="K18" s="4">
        <v>26</v>
      </c>
      <c r="L18" s="4">
        <v>750</v>
      </c>
      <c r="M18" s="4">
        <v>1225</v>
      </c>
      <c r="N18" s="4">
        <v>7.5</v>
      </c>
      <c r="O18" s="4">
        <v>198.25</v>
      </c>
    </row>
    <row r="19" spans="1:15" ht="15.75" x14ac:dyDescent="0.25">
      <c r="A19" s="3" t="s">
        <v>89</v>
      </c>
      <c r="B19" s="40" t="s">
        <v>100</v>
      </c>
      <c r="C19" s="121" t="s">
        <v>285</v>
      </c>
      <c r="D19" s="41" t="s">
        <v>286</v>
      </c>
      <c r="E19" s="3" t="s">
        <v>21</v>
      </c>
      <c r="F19" s="3">
        <v>7.98</v>
      </c>
      <c r="G19" s="3">
        <v>4530</v>
      </c>
      <c r="H19" s="4">
        <v>262.5</v>
      </c>
      <c r="I19" s="4">
        <v>197.1</v>
      </c>
      <c r="J19" s="4">
        <v>500</v>
      </c>
      <c r="K19" s="4">
        <v>26</v>
      </c>
      <c r="L19" s="4">
        <v>780.5</v>
      </c>
      <c r="M19" s="4">
        <v>1150</v>
      </c>
      <c r="N19" s="4">
        <v>29.5</v>
      </c>
      <c r="O19" s="4">
        <v>192.15</v>
      </c>
    </row>
    <row r="20" spans="1:15" ht="15.75" x14ac:dyDescent="0.25">
      <c r="A20" s="3" t="s">
        <v>92</v>
      </c>
      <c r="B20" s="40" t="s">
        <v>115</v>
      </c>
      <c r="C20" s="121" t="s">
        <v>279</v>
      </c>
      <c r="D20" s="41" t="s">
        <v>293</v>
      </c>
      <c r="E20" s="3" t="s">
        <v>38</v>
      </c>
      <c r="F20" s="3">
        <v>7.96</v>
      </c>
      <c r="G20" s="3">
        <v>5180</v>
      </c>
      <c r="H20" s="4">
        <v>272.5</v>
      </c>
      <c r="I20" s="4">
        <v>212.5</v>
      </c>
      <c r="J20" s="4">
        <v>570</v>
      </c>
      <c r="K20" s="4">
        <v>29</v>
      </c>
      <c r="L20" s="4">
        <v>1000</v>
      </c>
      <c r="M20" s="4">
        <v>1235.5</v>
      </c>
      <c r="N20" s="4">
        <v>14</v>
      </c>
      <c r="O20" s="4">
        <v>183</v>
      </c>
    </row>
    <row r="21" spans="1:15" ht="15.75" x14ac:dyDescent="0.25">
      <c r="A21" s="3" t="s">
        <v>92</v>
      </c>
      <c r="B21" s="40" t="s">
        <v>107</v>
      </c>
      <c r="C21" s="121" t="s">
        <v>289</v>
      </c>
      <c r="D21" s="41" t="s">
        <v>290</v>
      </c>
      <c r="E21" s="3" t="s">
        <v>29</v>
      </c>
      <c r="F21" s="3">
        <v>8.17</v>
      </c>
      <c r="G21" s="3">
        <v>4130</v>
      </c>
      <c r="H21" s="4">
        <v>240</v>
      </c>
      <c r="I21" s="4">
        <v>204.8</v>
      </c>
      <c r="J21" s="4">
        <v>400</v>
      </c>
      <c r="K21" s="4">
        <v>32</v>
      </c>
      <c r="L21" s="4">
        <v>687.5</v>
      </c>
      <c r="M21" s="4">
        <v>1000</v>
      </c>
      <c r="N21" s="4">
        <v>16.5</v>
      </c>
      <c r="O21" s="4">
        <v>204.35</v>
      </c>
    </row>
    <row r="22" spans="1:15" ht="15.75" x14ac:dyDescent="0.25">
      <c r="A22" s="3" t="s">
        <v>92</v>
      </c>
      <c r="B22" s="40" t="s">
        <v>108</v>
      </c>
      <c r="C22" s="121" t="s">
        <v>291</v>
      </c>
      <c r="D22" s="41" t="s">
        <v>292</v>
      </c>
      <c r="E22" s="3" t="s">
        <v>30</v>
      </c>
      <c r="F22" s="3">
        <v>7.95</v>
      </c>
      <c r="G22" s="3">
        <v>4070</v>
      </c>
      <c r="H22" s="4">
        <v>262.5</v>
      </c>
      <c r="I22" s="4">
        <v>166.4</v>
      </c>
      <c r="J22" s="4">
        <v>425</v>
      </c>
      <c r="K22" s="4">
        <v>26</v>
      </c>
      <c r="L22" s="4">
        <v>675</v>
      </c>
      <c r="M22" s="4">
        <v>1050</v>
      </c>
      <c r="N22" s="4">
        <v>11.5</v>
      </c>
      <c r="O22" s="4">
        <v>204.35</v>
      </c>
    </row>
    <row r="23" spans="1:15" ht="15.75" x14ac:dyDescent="0.25">
      <c r="A23" s="4" t="s">
        <v>89</v>
      </c>
      <c r="B23" s="41" t="s">
        <v>113</v>
      </c>
      <c r="C23" s="121" t="s">
        <v>296</v>
      </c>
      <c r="D23" s="41" t="s">
        <v>297</v>
      </c>
      <c r="E23" s="4" t="s">
        <v>36</v>
      </c>
      <c r="F23" s="4">
        <v>8.1199999999999992</v>
      </c>
      <c r="G23" s="4">
        <v>5180</v>
      </c>
      <c r="H23" s="4">
        <v>272.5</v>
      </c>
      <c r="I23" s="4">
        <v>235.5</v>
      </c>
      <c r="J23" s="4">
        <v>470</v>
      </c>
      <c r="K23" s="4">
        <v>34</v>
      </c>
      <c r="L23" s="4">
        <v>837.5</v>
      </c>
      <c r="M23" s="4">
        <v>1337.5</v>
      </c>
      <c r="N23" s="4">
        <v>17</v>
      </c>
      <c r="O23" s="4">
        <v>186.05</v>
      </c>
    </row>
    <row r="24" spans="1:15" ht="15.75" x14ac:dyDescent="0.25">
      <c r="A24" s="3" t="s">
        <v>89</v>
      </c>
      <c r="B24" s="40" t="s">
        <v>109</v>
      </c>
      <c r="C24" s="121" t="s">
        <v>294</v>
      </c>
      <c r="D24" s="41" t="s">
        <v>295</v>
      </c>
      <c r="E24" s="3" t="s">
        <v>31</v>
      </c>
      <c r="F24" s="3">
        <v>8.0299999999999994</v>
      </c>
      <c r="G24" s="3">
        <v>4170</v>
      </c>
      <c r="H24" s="4">
        <v>235</v>
      </c>
      <c r="I24" s="4">
        <v>151</v>
      </c>
      <c r="J24" s="4">
        <v>440</v>
      </c>
      <c r="K24" s="4">
        <v>23</v>
      </c>
      <c r="L24" s="5">
        <v>650</v>
      </c>
      <c r="M24" s="4">
        <v>1112.5</v>
      </c>
      <c r="N24" s="4">
        <v>14</v>
      </c>
      <c r="O24" s="4">
        <v>204.25</v>
      </c>
    </row>
    <row r="25" spans="1:15" ht="15.75" x14ac:dyDescent="0.25">
      <c r="A25" s="4" t="s">
        <v>89</v>
      </c>
      <c r="B25" s="41" t="s">
        <v>101</v>
      </c>
      <c r="C25" s="121" t="s">
        <v>300</v>
      </c>
      <c r="D25" s="41" t="s">
        <v>301</v>
      </c>
      <c r="E25" s="4" t="s">
        <v>22</v>
      </c>
      <c r="F25" s="4">
        <v>7.97</v>
      </c>
      <c r="G25" s="4">
        <v>4240</v>
      </c>
      <c r="H25" s="4">
        <v>232.5</v>
      </c>
      <c r="I25" s="4">
        <v>194.6</v>
      </c>
      <c r="J25" s="4">
        <v>430</v>
      </c>
      <c r="K25" s="4">
        <v>19</v>
      </c>
      <c r="L25" s="5">
        <v>712.5</v>
      </c>
      <c r="M25" s="4">
        <v>1212.5</v>
      </c>
      <c r="N25" s="4">
        <v>14</v>
      </c>
      <c r="O25" s="4">
        <v>192.15</v>
      </c>
    </row>
    <row r="26" spans="1:15" ht="15.75" x14ac:dyDescent="0.25">
      <c r="A26" s="4" t="s">
        <v>89</v>
      </c>
      <c r="B26" s="41" t="s">
        <v>110</v>
      </c>
      <c r="C26" s="121" t="s">
        <v>298</v>
      </c>
      <c r="D26" s="41" t="s">
        <v>299</v>
      </c>
      <c r="E26" s="4" t="s">
        <v>32</v>
      </c>
      <c r="F26" s="4">
        <v>8.09</v>
      </c>
      <c r="G26" s="4">
        <v>4090</v>
      </c>
      <c r="H26" s="4">
        <v>235</v>
      </c>
      <c r="I26" s="4">
        <v>153.6</v>
      </c>
      <c r="J26" s="4">
        <v>430</v>
      </c>
      <c r="K26" s="4">
        <v>32</v>
      </c>
      <c r="L26" s="4">
        <v>700</v>
      </c>
      <c r="M26" s="4">
        <v>1000</v>
      </c>
      <c r="N26" s="4">
        <v>22.5</v>
      </c>
      <c r="O26" s="4">
        <v>195.2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H78"/>
  <sheetViews>
    <sheetView workbookViewId="0"/>
  </sheetViews>
  <sheetFormatPr baseColWidth="10" defaultRowHeight="15" x14ac:dyDescent="0.25"/>
  <sheetData>
    <row r="1" spans="1:8" x14ac:dyDescent="0.25">
      <c r="A1" s="6">
        <v>6.48046875</v>
      </c>
      <c r="B1" s="6">
        <v>-0.2628848575600109</v>
      </c>
      <c r="C1" s="6">
        <v>1</v>
      </c>
      <c r="D1" s="6">
        <v>1</v>
      </c>
      <c r="E1" s="6">
        <v>1.75</v>
      </c>
      <c r="F1" s="6">
        <v>-0.2628848575600109</v>
      </c>
      <c r="G1" s="6">
        <v>1</v>
      </c>
      <c r="H1" s="6">
        <v>1</v>
      </c>
    </row>
    <row r="2" spans="1:8" x14ac:dyDescent="0.25">
      <c r="A2" s="6">
        <v>2.2109375</v>
      </c>
      <c r="B2" s="6">
        <v>-0.2628848575600109</v>
      </c>
      <c r="C2" s="6">
        <v>2</v>
      </c>
      <c r="D2" s="6">
        <v>1</v>
      </c>
      <c r="E2" s="6">
        <v>1</v>
      </c>
      <c r="F2" s="6">
        <v>-0.2628848575600109</v>
      </c>
      <c r="G2" s="6">
        <v>2</v>
      </c>
      <c r="H2" s="6">
        <v>1</v>
      </c>
    </row>
    <row r="3" spans="1:8" x14ac:dyDescent="0.25">
      <c r="A3" s="6">
        <v>2.2109375</v>
      </c>
      <c r="B3" s="6">
        <v>0.15474422581563008</v>
      </c>
      <c r="C3" s="6">
        <v>3</v>
      </c>
      <c r="D3" s="6">
        <v>1</v>
      </c>
      <c r="E3" s="6">
        <v>1</v>
      </c>
      <c r="F3" s="6">
        <v>1</v>
      </c>
      <c r="G3" s="6">
        <v>3</v>
      </c>
      <c r="H3" s="6">
        <v>1</v>
      </c>
    </row>
    <row r="4" spans="1:8" x14ac:dyDescent="0.25">
      <c r="A4" s="6">
        <v>1</v>
      </c>
      <c r="B4" s="6">
        <v>0.15474422581563008</v>
      </c>
      <c r="C4" s="6">
        <v>4</v>
      </c>
      <c r="D4" s="6">
        <v>1</v>
      </c>
      <c r="E4" s="6">
        <v>1</v>
      </c>
      <c r="F4" s="6">
        <v>-0.2628848575600109</v>
      </c>
    </row>
    <row r="5" spans="1:8" x14ac:dyDescent="0.25">
      <c r="A5" s="6">
        <v>1</v>
      </c>
      <c r="B5" s="6">
        <v>1</v>
      </c>
      <c r="C5" s="6">
        <v>5</v>
      </c>
      <c r="D5" s="6">
        <v>1</v>
      </c>
      <c r="E5" s="6">
        <v>2.5</v>
      </c>
      <c r="F5" s="6">
        <v>-0.2628848575600109</v>
      </c>
    </row>
    <row r="6" spans="1:8" x14ac:dyDescent="0.25">
      <c r="A6" s="6">
        <v>1</v>
      </c>
      <c r="B6" s="6">
        <v>0.15474422581563008</v>
      </c>
      <c r="C6" s="6">
        <v>6</v>
      </c>
      <c r="D6" s="6">
        <v>1</v>
      </c>
      <c r="E6" s="6">
        <v>2.5</v>
      </c>
      <c r="F6" s="6">
        <v>2.0557129023542897E-2</v>
      </c>
    </row>
    <row r="7" spans="1:8" x14ac:dyDescent="0.25">
      <c r="A7" s="6">
        <v>3.421875</v>
      </c>
      <c r="B7" s="6">
        <v>0.15474422581563008</v>
      </c>
      <c r="C7" s="6">
        <v>7</v>
      </c>
      <c r="D7" s="6">
        <v>1</v>
      </c>
      <c r="E7" s="6">
        <v>2</v>
      </c>
      <c r="F7" s="6">
        <v>2.0557129023542897E-2</v>
      </c>
    </row>
    <row r="8" spans="1:8" x14ac:dyDescent="0.25">
      <c r="A8" s="6">
        <v>3.421875</v>
      </c>
      <c r="B8" s="6">
        <v>0.32833167525699547</v>
      </c>
      <c r="C8" s="6">
        <v>8</v>
      </c>
      <c r="D8" s="6">
        <v>1</v>
      </c>
      <c r="E8" s="6">
        <v>2</v>
      </c>
      <c r="F8" s="6">
        <v>1</v>
      </c>
    </row>
    <row r="9" spans="1:8" x14ac:dyDescent="0.25">
      <c r="A9" s="6">
        <v>2</v>
      </c>
      <c r="B9" s="6">
        <v>0.32833167525699547</v>
      </c>
      <c r="C9" s="6">
        <v>9</v>
      </c>
      <c r="D9" s="6">
        <v>1</v>
      </c>
      <c r="E9" s="6">
        <v>2</v>
      </c>
      <c r="F9" s="6">
        <v>2.0557129023542897E-2</v>
      </c>
    </row>
    <row r="10" spans="1:8" x14ac:dyDescent="0.25">
      <c r="A10" s="6">
        <v>2</v>
      </c>
      <c r="B10" s="6">
        <v>1</v>
      </c>
      <c r="C10" s="6">
        <v>10</v>
      </c>
      <c r="D10" s="6">
        <v>1</v>
      </c>
      <c r="E10" s="6">
        <v>3</v>
      </c>
      <c r="F10" s="6">
        <v>2.0557129023542897E-2</v>
      </c>
    </row>
    <row r="11" spans="1:8" x14ac:dyDescent="0.25">
      <c r="A11" s="6">
        <v>2</v>
      </c>
      <c r="B11" s="6">
        <v>0.32833167525699547</v>
      </c>
      <c r="C11" s="6">
        <v>11</v>
      </c>
      <c r="D11" s="6">
        <v>1</v>
      </c>
      <c r="E11" s="6">
        <v>3</v>
      </c>
      <c r="F11" s="6">
        <v>1</v>
      </c>
    </row>
    <row r="12" spans="1:8" x14ac:dyDescent="0.25">
      <c r="A12" s="6">
        <v>4.84375</v>
      </c>
      <c r="B12" s="6">
        <v>0.32833167525699547</v>
      </c>
      <c r="C12" s="6">
        <v>12</v>
      </c>
      <c r="D12" s="6">
        <v>1</v>
      </c>
      <c r="E12" s="6">
        <v>3</v>
      </c>
      <c r="F12" s="6">
        <v>2.0557129023542897E-2</v>
      </c>
    </row>
    <row r="13" spans="1:8" x14ac:dyDescent="0.25">
      <c r="A13" s="6">
        <v>4.84375</v>
      </c>
      <c r="B13" s="6">
        <v>0.56994716047133887</v>
      </c>
      <c r="E13" s="6">
        <v>2.5</v>
      </c>
      <c r="F13" s="6">
        <v>2.0557129023542897E-2</v>
      </c>
    </row>
    <row r="14" spans="1:8" x14ac:dyDescent="0.25">
      <c r="A14" s="6">
        <v>3</v>
      </c>
      <c r="B14" s="6">
        <v>0.56994716047133887</v>
      </c>
      <c r="E14" s="6">
        <v>2.5</v>
      </c>
      <c r="F14" s="6">
        <v>-0.2628848575600109</v>
      </c>
    </row>
    <row r="15" spans="1:8" x14ac:dyDescent="0.25">
      <c r="A15" s="6">
        <v>3</v>
      </c>
      <c r="B15" s="6">
        <v>1</v>
      </c>
      <c r="E15" s="6">
        <v>1.75</v>
      </c>
      <c r="F15" s="6">
        <v>-0.2628848575600109</v>
      </c>
    </row>
    <row r="16" spans="1:8" x14ac:dyDescent="0.25">
      <c r="A16" s="6">
        <v>3</v>
      </c>
      <c r="B16" s="6">
        <v>0.56994716047133887</v>
      </c>
    </row>
    <row r="17" spans="1:2" x14ac:dyDescent="0.25">
      <c r="A17" s="6">
        <v>6.6875</v>
      </c>
      <c r="B17" s="6">
        <v>0.56994716047133887</v>
      </c>
    </row>
    <row r="18" spans="1:2" x14ac:dyDescent="0.25">
      <c r="A18" s="6">
        <v>6.6875</v>
      </c>
      <c r="B18" s="6">
        <v>0.6309676280126626</v>
      </c>
    </row>
    <row r="19" spans="1:2" x14ac:dyDescent="0.25">
      <c r="A19" s="6">
        <v>4.875</v>
      </c>
      <c r="B19" s="6">
        <v>0.6309676280126626</v>
      </c>
    </row>
    <row r="20" spans="1:2" x14ac:dyDescent="0.25">
      <c r="A20" s="6">
        <v>4.875</v>
      </c>
      <c r="B20" s="6">
        <v>0.79124615763829786</v>
      </c>
    </row>
    <row r="21" spans="1:2" x14ac:dyDescent="0.25">
      <c r="A21" s="6">
        <v>4</v>
      </c>
      <c r="B21" s="6">
        <v>0.79124615763829786</v>
      </c>
    </row>
    <row r="22" spans="1:2" x14ac:dyDescent="0.25">
      <c r="A22" s="6">
        <v>4</v>
      </c>
      <c r="B22" s="6">
        <v>1</v>
      </c>
    </row>
    <row r="23" spans="1:2" x14ac:dyDescent="0.25">
      <c r="A23" s="6">
        <v>4</v>
      </c>
      <c r="B23" s="6">
        <v>0.79124615763829786</v>
      </c>
    </row>
    <row r="24" spans="1:2" x14ac:dyDescent="0.25">
      <c r="A24" s="6">
        <v>5.75</v>
      </c>
      <c r="B24" s="6">
        <v>0.79124615763829786</v>
      </c>
    </row>
    <row r="25" spans="1:2" x14ac:dyDescent="0.25">
      <c r="A25" s="6">
        <v>5.75</v>
      </c>
      <c r="B25" s="6">
        <v>0.86707560582774645</v>
      </c>
    </row>
    <row r="26" spans="1:2" x14ac:dyDescent="0.25">
      <c r="A26" s="6">
        <v>5</v>
      </c>
      <c r="B26" s="6">
        <v>0.86707560582774645</v>
      </c>
    </row>
    <row r="27" spans="1:2" x14ac:dyDescent="0.25">
      <c r="A27" s="6">
        <v>5</v>
      </c>
      <c r="B27" s="6">
        <v>1</v>
      </c>
    </row>
    <row r="28" spans="1:2" x14ac:dyDescent="0.25">
      <c r="A28" s="6">
        <v>5</v>
      </c>
      <c r="B28" s="6">
        <v>0.86707560582774645</v>
      </c>
    </row>
    <row r="29" spans="1:2" x14ac:dyDescent="0.25">
      <c r="A29" s="6">
        <v>6.5</v>
      </c>
      <c r="B29" s="6">
        <v>0.86707560582774645</v>
      </c>
    </row>
    <row r="30" spans="1:2" x14ac:dyDescent="0.25">
      <c r="A30" s="6">
        <v>6.5</v>
      </c>
      <c r="B30" s="6">
        <v>0.91900151626187043</v>
      </c>
    </row>
    <row r="31" spans="1:2" x14ac:dyDescent="0.25">
      <c r="A31" s="6">
        <v>6</v>
      </c>
      <c r="B31" s="6">
        <v>0.91900151626187043</v>
      </c>
    </row>
    <row r="32" spans="1:2" x14ac:dyDescent="0.25">
      <c r="A32" s="6">
        <v>6</v>
      </c>
      <c r="B32" s="6">
        <v>1</v>
      </c>
    </row>
    <row r="33" spans="1:2" x14ac:dyDescent="0.25">
      <c r="A33" s="6">
        <v>6</v>
      </c>
      <c r="B33" s="6">
        <v>0.91900151626187043</v>
      </c>
    </row>
    <row r="34" spans="1:2" x14ac:dyDescent="0.25">
      <c r="A34" s="6">
        <v>7</v>
      </c>
      <c r="B34" s="6">
        <v>0.91900151626187043</v>
      </c>
    </row>
    <row r="35" spans="1:2" x14ac:dyDescent="0.25">
      <c r="A35" s="6">
        <v>7</v>
      </c>
      <c r="B35" s="6">
        <v>1</v>
      </c>
    </row>
    <row r="36" spans="1:2" x14ac:dyDescent="0.25">
      <c r="A36" s="6">
        <v>7</v>
      </c>
      <c r="B36" s="6">
        <v>0.91900151626187043</v>
      </c>
    </row>
    <row r="37" spans="1:2" x14ac:dyDescent="0.25">
      <c r="A37" s="6">
        <v>6.5</v>
      </c>
      <c r="B37" s="6">
        <v>0.91900151626187043</v>
      </c>
    </row>
    <row r="38" spans="1:2" x14ac:dyDescent="0.25">
      <c r="A38" s="6">
        <v>6.5</v>
      </c>
      <c r="B38" s="6">
        <v>0.86707560582774645</v>
      </c>
    </row>
    <row r="39" spans="1:2" x14ac:dyDescent="0.25">
      <c r="A39" s="6">
        <v>5.75</v>
      </c>
      <c r="B39" s="6">
        <v>0.86707560582774645</v>
      </c>
    </row>
    <row r="40" spans="1:2" x14ac:dyDescent="0.25">
      <c r="A40" s="6">
        <v>5.75</v>
      </c>
      <c r="B40" s="6">
        <v>0.79124615763829786</v>
      </c>
    </row>
    <row r="41" spans="1:2" x14ac:dyDescent="0.25">
      <c r="A41" s="6">
        <v>4.875</v>
      </c>
      <c r="B41" s="6">
        <v>0.79124615763829786</v>
      </c>
    </row>
    <row r="42" spans="1:2" x14ac:dyDescent="0.25">
      <c r="A42" s="6">
        <v>4.875</v>
      </c>
      <c r="B42" s="6">
        <v>0.6309676280126626</v>
      </c>
    </row>
    <row r="43" spans="1:2" x14ac:dyDescent="0.25">
      <c r="A43" s="6">
        <v>8.5</v>
      </c>
      <c r="B43" s="6">
        <v>0.6309676280126626</v>
      </c>
    </row>
    <row r="44" spans="1:2" x14ac:dyDescent="0.25">
      <c r="A44" s="6">
        <v>8.5</v>
      </c>
      <c r="B44" s="6">
        <v>0.64002570031396377</v>
      </c>
    </row>
    <row r="45" spans="1:2" x14ac:dyDescent="0.25">
      <c r="A45" s="6">
        <v>8</v>
      </c>
      <c r="B45" s="6">
        <v>0.64002570031396377</v>
      </c>
    </row>
    <row r="46" spans="1:2" x14ac:dyDescent="0.25">
      <c r="A46" s="6">
        <v>8</v>
      </c>
      <c r="B46" s="6">
        <v>1</v>
      </c>
    </row>
    <row r="47" spans="1:2" x14ac:dyDescent="0.25">
      <c r="A47" s="6">
        <v>8</v>
      </c>
      <c r="B47" s="6">
        <v>0.64002570031396377</v>
      </c>
    </row>
    <row r="48" spans="1:2" x14ac:dyDescent="0.25">
      <c r="A48" s="6">
        <v>9</v>
      </c>
      <c r="B48" s="6">
        <v>0.64002570031396377</v>
      </c>
    </row>
    <row r="49" spans="1:2" x14ac:dyDescent="0.25">
      <c r="A49" s="6">
        <v>9</v>
      </c>
      <c r="B49" s="6">
        <v>1</v>
      </c>
    </row>
    <row r="50" spans="1:2" x14ac:dyDescent="0.25">
      <c r="A50" s="6">
        <v>9</v>
      </c>
      <c r="B50" s="6">
        <v>0.64002570031396377</v>
      </c>
    </row>
    <row r="51" spans="1:2" x14ac:dyDescent="0.25">
      <c r="A51" s="6">
        <v>8.5</v>
      </c>
      <c r="B51" s="6">
        <v>0.64002570031396377</v>
      </c>
    </row>
    <row r="52" spans="1:2" x14ac:dyDescent="0.25">
      <c r="A52" s="6">
        <v>8.5</v>
      </c>
      <c r="B52" s="6">
        <v>0.6309676280126626</v>
      </c>
    </row>
    <row r="53" spans="1:2" x14ac:dyDescent="0.25">
      <c r="A53" s="6">
        <v>6.6875</v>
      </c>
      <c r="B53" s="6">
        <v>0.6309676280126626</v>
      </c>
    </row>
    <row r="54" spans="1:2" x14ac:dyDescent="0.25">
      <c r="A54" s="6">
        <v>6.6875</v>
      </c>
      <c r="B54" s="6">
        <v>0.56994716047133887</v>
      </c>
    </row>
    <row r="55" spans="1:2" x14ac:dyDescent="0.25">
      <c r="A55" s="6">
        <v>4.84375</v>
      </c>
      <c r="B55" s="6">
        <v>0.56994716047133887</v>
      </c>
    </row>
    <row r="56" spans="1:2" x14ac:dyDescent="0.25">
      <c r="A56" s="6">
        <v>4.84375</v>
      </c>
      <c r="B56" s="6">
        <v>0.32833167525699547</v>
      </c>
    </row>
    <row r="57" spans="1:2" x14ac:dyDescent="0.25">
      <c r="A57" s="6">
        <v>3.421875</v>
      </c>
      <c r="B57" s="6">
        <v>0.32833167525699547</v>
      </c>
    </row>
    <row r="58" spans="1:2" x14ac:dyDescent="0.25">
      <c r="A58" s="6">
        <v>3.421875</v>
      </c>
      <c r="B58" s="6">
        <v>0.15474422581563008</v>
      </c>
    </row>
    <row r="59" spans="1:2" x14ac:dyDescent="0.25">
      <c r="A59" s="6">
        <v>2.2109375</v>
      </c>
      <c r="B59" s="6">
        <v>0.15474422581563008</v>
      </c>
    </row>
    <row r="60" spans="1:2" x14ac:dyDescent="0.25">
      <c r="A60" s="6">
        <v>2.2109375</v>
      </c>
      <c r="B60" s="6">
        <v>-0.2628848575600109</v>
      </c>
    </row>
    <row r="61" spans="1:2" x14ac:dyDescent="0.25">
      <c r="A61" s="6">
        <v>10.75</v>
      </c>
      <c r="B61" s="6">
        <v>-0.2628848575600109</v>
      </c>
    </row>
    <row r="62" spans="1:2" x14ac:dyDescent="0.25">
      <c r="A62" s="6">
        <v>10.75</v>
      </c>
      <c r="B62" s="6">
        <v>2.0557129023542897E-2</v>
      </c>
    </row>
    <row r="63" spans="1:2" x14ac:dyDescent="0.25">
      <c r="A63" s="6">
        <v>10</v>
      </c>
      <c r="B63" s="6">
        <v>2.0557129023542897E-2</v>
      </c>
    </row>
    <row r="64" spans="1:2" x14ac:dyDescent="0.25">
      <c r="A64" s="6">
        <v>10</v>
      </c>
      <c r="B64" s="6">
        <v>1</v>
      </c>
    </row>
    <row r="65" spans="1:2" x14ac:dyDescent="0.25">
      <c r="A65" s="6">
        <v>10</v>
      </c>
      <c r="B65" s="6">
        <v>2.0557129023542897E-2</v>
      </c>
    </row>
    <row r="66" spans="1:2" x14ac:dyDescent="0.25">
      <c r="A66" s="6">
        <v>11.5</v>
      </c>
      <c r="B66" s="6">
        <v>2.0557129023542897E-2</v>
      </c>
    </row>
    <row r="67" spans="1:2" x14ac:dyDescent="0.25">
      <c r="A67" s="6">
        <v>11.5</v>
      </c>
      <c r="B67" s="6">
        <v>0.1748058407640164</v>
      </c>
    </row>
    <row r="68" spans="1:2" x14ac:dyDescent="0.25">
      <c r="A68" s="6">
        <v>11</v>
      </c>
      <c r="B68" s="6">
        <v>0.1748058407640164</v>
      </c>
    </row>
    <row r="69" spans="1:2" x14ac:dyDescent="0.25">
      <c r="A69" s="6">
        <v>11</v>
      </c>
      <c r="B69" s="6">
        <v>1</v>
      </c>
    </row>
    <row r="70" spans="1:2" x14ac:dyDescent="0.25">
      <c r="A70" s="6">
        <v>11</v>
      </c>
      <c r="B70" s="6">
        <v>0.1748058407640164</v>
      </c>
    </row>
    <row r="71" spans="1:2" x14ac:dyDescent="0.25">
      <c r="A71" s="6">
        <v>12</v>
      </c>
      <c r="B71" s="6">
        <v>0.1748058407640164</v>
      </c>
    </row>
    <row r="72" spans="1:2" x14ac:dyDescent="0.25">
      <c r="A72" s="6">
        <v>12</v>
      </c>
      <c r="B72" s="6">
        <v>1</v>
      </c>
    </row>
    <row r="73" spans="1:2" x14ac:dyDescent="0.25">
      <c r="A73" s="6">
        <v>12</v>
      </c>
      <c r="B73" s="6">
        <v>0.1748058407640164</v>
      </c>
    </row>
    <row r="74" spans="1:2" x14ac:dyDescent="0.25">
      <c r="A74" s="6">
        <v>11.5</v>
      </c>
      <c r="B74" s="6">
        <v>0.1748058407640164</v>
      </c>
    </row>
    <row r="75" spans="1:2" x14ac:dyDescent="0.25">
      <c r="A75" s="6">
        <v>11.5</v>
      </c>
      <c r="B75" s="6">
        <v>2.0557129023542897E-2</v>
      </c>
    </row>
    <row r="76" spans="1:2" x14ac:dyDescent="0.25">
      <c r="A76" s="6">
        <v>10.75</v>
      </c>
      <c r="B76" s="6">
        <v>2.0557129023542897E-2</v>
      </c>
    </row>
    <row r="77" spans="1:2" x14ac:dyDescent="0.25">
      <c r="A77" s="6">
        <v>10.75</v>
      </c>
      <c r="B77" s="6">
        <v>-0.2628848575600109</v>
      </c>
    </row>
    <row r="78" spans="1:2" x14ac:dyDescent="0.25">
      <c r="A78" s="6">
        <v>6.48046875</v>
      </c>
      <c r="B78" s="6">
        <v>-0.2628848575600109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Y6"/>
  <sheetViews>
    <sheetView workbookViewId="0"/>
  </sheetViews>
  <sheetFormatPr baseColWidth="10" defaultRowHeight="15" x14ac:dyDescent="0.25"/>
  <sheetData>
    <row r="1" spans="1:25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</row>
    <row r="2" spans="1:25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</row>
    <row r="3" spans="1:25" x14ac:dyDescent="0.25">
      <c r="A3">
        <v>5180</v>
      </c>
      <c r="B3">
        <v>5180</v>
      </c>
      <c r="C3">
        <v>5180</v>
      </c>
      <c r="D3">
        <v>5180</v>
      </c>
      <c r="E3">
        <v>5180</v>
      </c>
      <c r="F3">
        <v>5180</v>
      </c>
      <c r="G3">
        <v>5180</v>
      </c>
      <c r="H3">
        <v>5180</v>
      </c>
      <c r="I3">
        <v>5180</v>
      </c>
      <c r="J3">
        <v>5180</v>
      </c>
      <c r="K3">
        <v>5180</v>
      </c>
      <c r="L3">
        <v>5180</v>
      </c>
      <c r="M3">
        <v>5180</v>
      </c>
      <c r="N3">
        <v>5180</v>
      </c>
      <c r="O3">
        <v>5180</v>
      </c>
      <c r="P3">
        <v>5180</v>
      </c>
      <c r="Q3">
        <v>5180</v>
      </c>
      <c r="R3">
        <v>5180</v>
      </c>
      <c r="S3">
        <v>5180</v>
      </c>
      <c r="T3">
        <v>5180</v>
      </c>
      <c r="U3">
        <v>5180</v>
      </c>
      <c r="V3">
        <v>5180</v>
      </c>
      <c r="W3">
        <v>5180</v>
      </c>
      <c r="X3">
        <v>5180</v>
      </c>
      <c r="Y3">
        <v>5180</v>
      </c>
    </row>
    <row r="4" spans="1:25" x14ac:dyDescent="0.25">
      <c r="A4" s="6">
        <v>112.69999999999999</v>
      </c>
      <c r="B4" s="6">
        <v>118.35000000000001</v>
      </c>
      <c r="C4" s="6">
        <v>118.35000000000001</v>
      </c>
      <c r="D4" s="6">
        <v>108.52500000000001</v>
      </c>
      <c r="E4" s="6">
        <v>115.4</v>
      </c>
      <c r="F4" s="6">
        <v>119.35000000000001</v>
      </c>
      <c r="G4" s="6">
        <v>109.75</v>
      </c>
      <c r="H4" s="6">
        <v>108.075</v>
      </c>
      <c r="I4" s="6">
        <v>114.52500000000001</v>
      </c>
      <c r="J4" s="6">
        <v>113.77500000000001</v>
      </c>
      <c r="K4" s="6">
        <v>113.675</v>
      </c>
      <c r="L4" s="6">
        <v>113.97499999999999</v>
      </c>
      <c r="M4" s="6">
        <v>116.02500000000001</v>
      </c>
      <c r="N4" s="6">
        <v>108.02500000000001</v>
      </c>
      <c r="O4" s="6">
        <v>118.075</v>
      </c>
      <c r="P4" s="6">
        <v>122.65</v>
      </c>
      <c r="Q4" s="6">
        <v>114.425</v>
      </c>
      <c r="R4" s="6">
        <v>110.925</v>
      </c>
      <c r="S4" s="6">
        <v>117.675</v>
      </c>
      <c r="T4" s="6">
        <v>117.575</v>
      </c>
      <c r="U4" s="6">
        <v>117.77500000000001</v>
      </c>
      <c r="V4" s="6">
        <v>106.25</v>
      </c>
      <c r="W4" s="6">
        <v>108.17500000000001</v>
      </c>
      <c r="X4" s="6">
        <v>112.17500000000001</v>
      </c>
      <c r="Y4" s="6">
        <v>113.1</v>
      </c>
    </row>
    <row r="5" spans="1:25" x14ac:dyDescent="0.25">
      <c r="A5" s="6">
        <v>8.08</v>
      </c>
      <c r="B5" s="6">
        <v>8.09</v>
      </c>
      <c r="C5" s="6">
        <v>7.63</v>
      </c>
      <c r="D5" s="6">
        <v>8.02</v>
      </c>
      <c r="E5" s="6">
        <v>7.86</v>
      </c>
      <c r="F5" s="6">
        <v>8.68</v>
      </c>
      <c r="G5" s="6">
        <v>8.17</v>
      </c>
      <c r="H5" s="6">
        <v>8.2799999999999994</v>
      </c>
      <c r="I5" s="6">
        <v>7.91</v>
      </c>
      <c r="J5" s="6">
        <v>8.11</v>
      </c>
      <c r="K5" s="6">
        <v>8.11</v>
      </c>
      <c r="L5" s="6">
        <v>8.16</v>
      </c>
      <c r="M5" s="6">
        <v>8.0299999999999994</v>
      </c>
      <c r="N5" s="6">
        <v>8.18</v>
      </c>
      <c r="O5" s="6">
        <v>7.95</v>
      </c>
      <c r="P5" s="6">
        <v>8.08</v>
      </c>
      <c r="Q5" s="6">
        <v>7.77</v>
      </c>
      <c r="R5" s="6">
        <v>7.98</v>
      </c>
      <c r="S5" s="6">
        <v>8.17</v>
      </c>
      <c r="T5" s="6">
        <v>7.95</v>
      </c>
      <c r="U5" s="6">
        <v>8.0299999999999994</v>
      </c>
      <c r="V5" s="6">
        <v>7.96</v>
      </c>
      <c r="W5" s="6">
        <v>8.1199999999999992</v>
      </c>
      <c r="X5" s="6">
        <v>7.97</v>
      </c>
      <c r="Y5" s="6">
        <v>8.09</v>
      </c>
    </row>
    <row r="6" spans="1:25" x14ac:dyDescent="0.25">
      <c r="A6" s="6">
        <v>1107.588888888889</v>
      </c>
      <c r="B6" s="6">
        <v>1074.2444444444445</v>
      </c>
      <c r="C6" s="6">
        <v>1136.3</v>
      </c>
      <c r="D6" s="6">
        <v>1065.3555555555556</v>
      </c>
      <c r="E6" s="6">
        <v>1152.7888888888888</v>
      </c>
      <c r="F6" s="6">
        <v>1113.3777777777777</v>
      </c>
      <c r="G6" s="6">
        <v>1207</v>
      </c>
      <c r="H6" s="6">
        <v>1277.2777777777778</v>
      </c>
      <c r="I6" s="6">
        <v>1221.3444444444444</v>
      </c>
      <c r="J6" s="6">
        <v>1247.088888888889</v>
      </c>
      <c r="K6" s="6">
        <v>1060.4000000000001</v>
      </c>
      <c r="L6" s="6">
        <v>1101.7</v>
      </c>
      <c r="M6" s="6">
        <v>1136.8333333333333</v>
      </c>
      <c r="N6" s="6">
        <v>1338.4666666666667</v>
      </c>
      <c r="O6" s="6">
        <v>1138.8444444444444</v>
      </c>
      <c r="P6" s="6">
        <v>1080.2444444444445</v>
      </c>
      <c r="Q6" s="6">
        <v>1192.2</v>
      </c>
      <c r="R6" s="6">
        <v>1179.2888888888888</v>
      </c>
      <c r="S6" s="6">
        <v>1055.088888888889</v>
      </c>
      <c r="T6" s="6">
        <v>1056.3777777777777</v>
      </c>
      <c r="U6" s="6">
        <v>1069.5</v>
      </c>
      <c r="V6" s="6">
        <v>1336.7222222222222</v>
      </c>
      <c r="W6" s="6">
        <v>1308.2222222222222</v>
      </c>
      <c r="X6" s="6">
        <v>1118.0111111111112</v>
      </c>
      <c r="Y6" s="6">
        <v>1047.9000000000001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H64"/>
  <sheetViews>
    <sheetView workbookViewId="0"/>
  </sheetViews>
  <sheetFormatPr baseColWidth="10" defaultRowHeight="15" x14ac:dyDescent="0.25"/>
  <sheetData>
    <row r="1" spans="1:8" x14ac:dyDescent="0.25">
      <c r="A1" s="6">
        <v>2.03515625</v>
      </c>
      <c r="B1" s="6">
        <v>-0.48217112205802493</v>
      </c>
      <c r="C1" s="6">
        <v>1</v>
      </c>
      <c r="D1" s="6">
        <v>1</v>
      </c>
      <c r="E1" s="6">
        <v>1.9921875</v>
      </c>
      <c r="F1" s="6">
        <v>-0.48217112205802493</v>
      </c>
      <c r="G1" s="6">
        <v>1</v>
      </c>
      <c r="H1" s="6">
        <v>1</v>
      </c>
    </row>
    <row r="2" spans="1:8" x14ac:dyDescent="0.25">
      <c r="A2" s="6">
        <v>1</v>
      </c>
      <c r="B2" s="6">
        <v>-0.48217112205802493</v>
      </c>
      <c r="C2" s="6">
        <v>2</v>
      </c>
      <c r="D2" s="6">
        <v>1</v>
      </c>
      <c r="E2" s="6">
        <v>1</v>
      </c>
      <c r="F2" s="6">
        <v>-0.48217112205802493</v>
      </c>
      <c r="G2" s="6">
        <v>2</v>
      </c>
      <c r="H2" s="6">
        <v>1</v>
      </c>
    </row>
    <row r="3" spans="1:8" x14ac:dyDescent="0.25">
      <c r="A3" s="6">
        <v>1</v>
      </c>
      <c r="B3" s="6">
        <v>1</v>
      </c>
      <c r="C3" s="6">
        <v>3</v>
      </c>
      <c r="D3" s="6">
        <v>1</v>
      </c>
      <c r="E3" s="6">
        <v>1</v>
      </c>
      <c r="F3" s="6">
        <v>1</v>
      </c>
      <c r="G3" s="6">
        <v>3</v>
      </c>
      <c r="H3" s="6">
        <v>1</v>
      </c>
    </row>
    <row r="4" spans="1:8" x14ac:dyDescent="0.25">
      <c r="A4" s="6">
        <v>1</v>
      </c>
      <c r="B4" s="6">
        <v>-0.48217112205802493</v>
      </c>
      <c r="C4" s="6">
        <v>4</v>
      </c>
      <c r="D4" s="6">
        <v>1</v>
      </c>
      <c r="E4" s="6">
        <v>1</v>
      </c>
      <c r="F4" s="6">
        <v>-0.48217112205802493</v>
      </c>
      <c r="G4" s="6">
        <v>4</v>
      </c>
      <c r="H4" s="6">
        <v>1</v>
      </c>
    </row>
    <row r="5" spans="1:8" x14ac:dyDescent="0.25">
      <c r="A5" s="6">
        <v>3.0703125</v>
      </c>
      <c r="B5" s="6">
        <v>-0.48217112205802493</v>
      </c>
      <c r="C5" s="6">
        <v>5</v>
      </c>
      <c r="D5" s="6">
        <v>1</v>
      </c>
      <c r="E5" s="6">
        <v>2.984375</v>
      </c>
      <c r="F5" s="6">
        <v>-0.48217112205802493</v>
      </c>
      <c r="G5" s="6">
        <v>5</v>
      </c>
      <c r="H5" s="6">
        <v>1</v>
      </c>
    </row>
    <row r="6" spans="1:8" x14ac:dyDescent="0.25">
      <c r="A6" s="6">
        <v>3.0703125</v>
      </c>
      <c r="B6" s="6">
        <v>-2.090672277306016E-2</v>
      </c>
      <c r="C6" s="6">
        <v>6</v>
      </c>
      <c r="D6" s="6">
        <v>1</v>
      </c>
      <c r="E6" s="6">
        <v>2.984375</v>
      </c>
      <c r="F6" s="6">
        <v>-2.090672277306016E-2</v>
      </c>
      <c r="G6" s="6">
        <v>6</v>
      </c>
      <c r="H6" s="6">
        <v>1</v>
      </c>
    </row>
    <row r="7" spans="1:8" x14ac:dyDescent="0.25">
      <c r="A7" s="6">
        <v>2</v>
      </c>
      <c r="B7" s="6">
        <v>-2.090672277306016E-2</v>
      </c>
      <c r="C7" s="6">
        <v>7</v>
      </c>
      <c r="D7" s="6">
        <v>1</v>
      </c>
      <c r="E7" s="6">
        <v>2</v>
      </c>
      <c r="F7" s="6">
        <v>-2.090672277306016E-2</v>
      </c>
      <c r="G7" s="6">
        <v>7</v>
      </c>
      <c r="H7" s="6">
        <v>1</v>
      </c>
    </row>
    <row r="8" spans="1:8" x14ac:dyDescent="0.25">
      <c r="A8" s="6">
        <v>2</v>
      </c>
      <c r="B8" s="6">
        <v>1</v>
      </c>
      <c r="C8" s="6">
        <v>8</v>
      </c>
      <c r="D8" s="6">
        <v>1</v>
      </c>
      <c r="E8" s="6">
        <v>2</v>
      </c>
      <c r="F8" s="6">
        <v>1</v>
      </c>
      <c r="G8" s="6">
        <v>8</v>
      </c>
      <c r="H8" s="6">
        <v>1</v>
      </c>
    </row>
    <row r="9" spans="1:8" x14ac:dyDescent="0.25">
      <c r="A9" s="6">
        <v>2</v>
      </c>
      <c r="B9" s="6">
        <v>-2.090672277306016E-2</v>
      </c>
      <c r="C9" s="6">
        <v>9</v>
      </c>
      <c r="D9" s="6">
        <v>1</v>
      </c>
      <c r="E9" s="6">
        <v>2</v>
      </c>
      <c r="F9" s="6">
        <v>-2.090672277306016E-2</v>
      </c>
    </row>
    <row r="10" spans="1:8" x14ac:dyDescent="0.25">
      <c r="A10" s="6">
        <v>4.140625</v>
      </c>
      <c r="B10" s="6">
        <v>-2.090672277306016E-2</v>
      </c>
      <c r="C10" s="6">
        <v>10</v>
      </c>
      <c r="D10" s="6">
        <v>1</v>
      </c>
      <c r="E10" s="6">
        <v>3.96875</v>
      </c>
      <c r="F10" s="6">
        <v>-2.090672277306016E-2</v>
      </c>
    </row>
    <row r="11" spans="1:8" x14ac:dyDescent="0.25">
      <c r="A11" s="6">
        <v>4.140625</v>
      </c>
      <c r="B11" s="6">
        <v>0.15615777379016482</v>
      </c>
      <c r="E11" s="6">
        <v>3.96875</v>
      </c>
      <c r="F11" s="6">
        <v>0.15615777379016482</v>
      </c>
    </row>
    <row r="12" spans="1:8" x14ac:dyDescent="0.25">
      <c r="A12" s="6">
        <v>3</v>
      </c>
      <c r="B12" s="6">
        <v>0.15615777379016482</v>
      </c>
      <c r="E12" s="6">
        <v>3</v>
      </c>
      <c r="F12" s="6">
        <v>0.15615777379016482</v>
      </c>
    </row>
    <row r="13" spans="1:8" x14ac:dyDescent="0.25">
      <c r="A13" s="6">
        <v>3</v>
      </c>
      <c r="B13" s="6">
        <v>1</v>
      </c>
      <c r="E13" s="6">
        <v>3</v>
      </c>
      <c r="F13" s="6">
        <v>1</v>
      </c>
    </row>
    <row r="14" spans="1:8" x14ac:dyDescent="0.25">
      <c r="A14" s="6">
        <v>3</v>
      </c>
      <c r="B14" s="6">
        <v>0.15615777379016482</v>
      </c>
      <c r="E14" s="6">
        <v>3</v>
      </c>
      <c r="F14" s="6">
        <v>0.15615777379016482</v>
      </c>
    </row>
    <row r="15" spans="1:8" x14ac:dyDescent="0.25">
      <c r="A15" s="6">
        <v>5.28125</v>
      </c>
      <c r="B15" s="6">
        <v>0.15615777379016482</v>
      </c>
      <c r="E15" s="6">
        <v>4.9375</v>
      </c>
      <c r="F15" s="6">
        <v>0.15615777379016482</v>
      </c>
    </row>
    <row r="16" spans="1:8" x14ac:dyDescent="0.25">
      <c r="A16" s="6">
        <v>5.28125</v>
      </c>
      <c r="B16" s="6">
        <v>0.3276879814018121</v>
      </c>
      <c r="E16" s="6">
        <v>4.9375</v>
      </c>
      <c r="F16" s="6">
        <v>0.3276879814018121</v>
      </c>
    </row>
    <row r="17" spans="1:6" x14ac:dyDescent="0.25">
      <c r="A17" s="6">
        <v>4</v>
      </c>
      <c r="B17" s="6">
        <v>0.3276879814018121</v>
      </c>
      <c r="E17" s="6">
        <v>4</v>
      </c>
      <c r="F17" s="6">
        <v>0.3276879814018121</v>
      </c>
    </row>
    <row r="18" spans="1:6" x14ac:dyDescent="0.25">
      <c r="A18" s="6">
        <v>4</v>
      </c>
      <c r="B18" s="6">
        <v>1</v>
      </c>
      <c r="E18" s="6">
        <v>4</v>
      </c>
      <c r="F18" s="6">
        <v>1</v>
      </c>
    </row>
    <row r="19" spans="1:6" x14ac:dyDescent="0.25">
      <c r="A19" s="6">
        <v>4</v>
      </c>
      <c r="B19" s="6">
        <v>0.3276879814018121</v>
      </c>
      <c r="E19" s="6">
        <v>4</v>
      </c>
      <c r="F19" s="6">
        <v>0.3276879814018121</v>
      </c>
    </row>
    <row r="20" spans="1:6" x14ac:dyDescent="0.25">
      <c r="A20" s="6">
        <v>6.5625</v>
      </c>
      <c r="B20" s="6">
        <v>0.3276879814018121</v>
      </c>
      <c r="E20" s="6">
        <v>5.875</v>
      </c>
      <c r="F20" s="6">
        <v>0.3276879814018121</v>
      </c>
    </row>
    <row r="21" spans="1:6" x14ac:dyDescent="0.25">
      <c r="A21" s="6">
        <v>6.5625</v>
      </c>
      <c r="B21" s="6">
        <v>0.54730922219170552</v>
      </c>
      <c r="E21" s="6">
        <v>5.875</v>
      </c>
      <c r="F21" s="6">
        <v>0.54730922219170552</v>
      </c>
    </row>
    <row r="22" spans="1:6" x14ac:dyDescent="0.25">
      <c r="A22" s="6">
        <v>5</v>
      </c>
      <c r="B22" s="6">
        <v>0.54730922219170552</v>
      </c>
      <c r="E22" s="6">
        <v>5</v>
      </c>
      <c r="F22" s="6">
        <v>0.54730922219170552</v>
      </c>
    </row>
    <row r="23" spans="1:6" x14ac:dyDescent="0.25">
      <c r="A23" s="6">
        <v>5</v>
      </c>
      <c r="B23" s="6">
        <v>1</v>
      </c>
      <c r="E23" s="6">
        <v>5</v>
      </c>
      <c r="F23" s="6">
        <v>1</v>
      </c>
    </row>
    <row r="24" spans="1:6" x14ac:dyDescent="0.25">
      <c r="A24" s="6">
        <v>5</v>
      </c>
      <c r="B24" s="6">
        <v>0.54730922219170552</v>
      </c>
      <c r="E24" s="6">
        <v>5</v>
      </c>
      <c r="F24" s="6">
        <v>0.54730922219170552</v>
      </c>
    </row>
    <row r="25" spans="1:6" x14ac:dyDescent="0.25">
      <c r="A25" s="6">
        <v>8.125</v>
      </c>
      <c r="B25" s="6">
        <v>0.54730922219170552</v>
      </c>
      <c r="E25" s="6">
        <v>6.75</v>
      </c>
      <c r="F25" s="6">
        <v>0.54730922219170552</v>
      </c>
    </row>
    <row r="26" spans="1:6" x14ac:dyDescent="0.25">
      <c r="A26" s="6">
        <v>8.125</v>
      </c>
      <c r="B26" s="6">
        <v>0.57269044602945718</v>
      </c>
      <c r="E26" s="6">
        <v>6.75</v>
      </c>
      <c r="F26" s="6">
        <v>0.57269044602945718</v>
      </c>
    </row>
    <row r="27" spans="1:6" x14ac:dyDescent="0.25">
      <c r="A27" s="6">
        <v>6.75</v>
      </c>
      <c r="B27" s="6">
        <v>0.57269044602945718</v>
      </c>
      <c r="E27" s="6">
        <v>6</v>
      </c>
      <c r="F27" s="6">
        <v>0.57269044602945718</v>
      </c>
    </row>
    <row r="28" spans="1:6" x14ac:dyDescent="0.25">
      <c r="A28" s="6">
        <v>6.75</v>
      </c>
      <c r="B28" s="6">
        <v>0.77901112824287222</v>
      </c>
      <c r="E28" s="6">
        <v>6</v>
      </c>
      <c r="F28" s="6">
        <v>1</v>
      </c>
    </row>
    <row r="29" spans="1:6" x14ac:dyDescent="0.25">
      <c r="A29" s="6">
        <v>6</v>
      </c>
      <c r="B29" s="6">
        <v>0.77901112824287222</v>
      </c>
      <c r="E29" s="6">
        <v>6</v>
      </c>
      <c r="F29" s="6">
        <v>0.57269044602945718</v>
      </c>
    </row>
    <row r="30" spans="1:6" x14ac:dyDescent="0.25">
      <c r="A30" s="6">
        <v>6</v>
      </c>
      <c r="B30" s="6">
        <v>1</v>
      </c>
      <c r="E30" s="6">
        <v>7.5</v>
      </c>
      <c r="F30" s="6">
        <v>0.57269044602945718</v>
      </c>
    </row>
    <row r="31" spans="1:6" x14ac:dyDescent="0.25">
      <c r="A31" s="6">
        <v>6</v>
      </c>
      <c r="B31" s="6">
        <v>0.77901112824287222</v>
      </c>
      <c r="E31" s="6">
        <v>7.5</v>
      </c>
      <c r="F31" s="6">
        <v>0.64002570031396377</v>
      </c>
    </row>
    <row r="32" spans="1:6" x14ac:dyDescent="0.25">
      <c r="A32" s="6">
        <v>7.5</v>
      </c>
      <c r="B32" s="6">
        <v>0.77901112824287222</v>
      </c>
      <c r="E32" s="6">
        <v>7</v>
      </c>
      <c r="F32" s="6">
        <v>0.64002570031396377</v>
      </c>
    </row>
    <row r="33" spans="1:6" x14ac:dyDescent="0.25">
      <c r="A33" s="6">
        <v>7.5</v>
      </c>
      <c r="B33" s="6">
        <v>0.88052399186752472</v>
      </c>
      <c r="E33" s="6">
        <v>7</v>
      </c>
      <c r="F33" s="6">
        <v>1</v>
      </c>
    </row>
    <row r="34" spans="1:6" x14ac:dyDescent="0.25">
      <c r="A34" s="6">
        <v>7</v>
      </c>
      <c r="B34" s="6">
        <v>0.88052399186752472</v>
      </c>
      <c r="E34" s="6">
        <v>7</v>
      </c>
      <c r="F34" s="6">
        <v>0.64002570031396377</v>
      </c>
    </row>
    <row r="35" spans="1:6" x14ac:dyDescent="0.25">
      <c r="A35" s="6">
        <v>7</v>
      </c>
      <c r="B35" s="6">
        <v>1</v>
      </c>
      <c r="E35" s="6">
        <v>8</v>
      </c>
      <c r="F35" s="6">
        <v>0.64002570031396377</v>
      </c>
    </row>
    <row r="36" spans="1:6" x14ac:dyDescent="0.25">
      <c r="A36" s="6">
        <v>7</v>
      </c>
      <c r="B36" s="6">
        <v>0.88052399186752472</v>
      </c>
      <c r="E36" s="6">
        <v>8</v>
      </c>
      <c r="F36" s="6">
        <v>1</v>
      </c>
    </row>
    <row r="37" spans="1:6" x14ac:dyDescent="0.25">
      <c r="A37" s="6">
        <v>8</v>
      </c>
      <c r="B37" s="6">
        <v>0.88052399186752472</v>
      </c>
      <c r="E37" s="6">
        <v>8</v>
      </c>
      <c r="F37" s="6">
        <v>0.64002570031396377</v>
      </c>
    </row>
    <row r="38" spans="1:6" x14ac:dyDescent="0.25">
      <c r="A38" s="6">
        <v>8</v>
      </c>
      <c r="B38" s="6">
        <v>1</v>
      </c>
      <c r="E38" s="6">
        <v>7.5</v>
      </c>
      <c r="F38" s="6">
        <v>0.64002570031396377</v>
      </c>
    </row>
    <row r="39" spans="1:6" x14ac:dyDescent="0.25">
      <c r="A39" s="6">
        <v>8</v>
      </c>
      <c r="B39" s="6">
        <v>0.88052399186752472</v>
      </c>
      <c r="E39" s="6">
        <v>7.5</v>
      </c>
      <c r="F39" s="6">
        <v>0.57269044602945718</v>
      </c>
    </row>
    <row r="40" spans="1:6" x14ac:dyDescent="0.25">
      <c r="A40" s="6">
        <v>7.5</v>
      </c>
      <c r="B40" s="6">
        <v>0.88052399186752472</v>
      </c>
      <c r="E40" s="6">
        <v>6.75</v>
      </c>
      <c r="F40" s="6">
        <v>0.57269044602945718</v>
      </c>
    </row>
    <row r="41" spans="1:6" x14ac:dyDescent="0.25">
      <c r="A41" s="6">
        <v>7.5</v>
      </c>
      <c r="B41" s="6">
        <v>0.77901112824287222</v>
      </c>
      <c r="E41" s="6">
        <v>6.75</v>
      </c>
      <c r="F41" s="6">
        <v>0.54730922219170552</v>
      </c>
    </row>
    <row r="42" spans="1:6" x14ac:dyDescent="0.25">
      <c r="A42" s="6">
        <v>6.75</v>
      </c>
      <c r="B42" s="6">
        <v>0.77901112824287222</v>
      </c>
      <c r="E42" s="6">
        <v>5.875</v>
      </c>
      <c r="F42" s="6">
        <v>0.54730922219170552</v>
      </c>
    </row>
    <row r="43" spans="1:6" x14ac:dyDescent="0.25">
      <c r="A43" s="6">
        <v>6.75</v>
      </c>
      <c r="B43" s="6">
        <v>0.57269044602945718</v>
      </c>
      <c r="E43" s="6">
        <v>5.875</v>
      </c>
      <c r="F43" s="6">
        <v>0.3276879814018121</v>
      </c>
    </row>
    <row r="44" spans="1:6" x14ac:dyDescent="0.25">
      <c r="A44" s="6">
        <v>9.5</v>
      </c>
      <c r="B44" s="6">
        <v>0.57269044602945718</v>
      </c>
      <c r="E44" s="6">
        <v>4.9375</v>
      </c>
      <c r="F44" s="6">
        <v>0.3276879814018121</v>
      </c>
    </row>
    <row r="45" spans="1:6" x14ac:dyDescent="0.25">
      <c r="A45" s="6">
        <v>9.5</v>
      </c>
      <c r="B45" s="6">
        <v>0.64002570031396377</v>
      </c>
      <c r="E45" s="6">
        <v>4.9375</v>
      </c>
      <c r="F45" s="6">
        <v>0.15615777379016482</v>
      </c>
    </row>
    <row r="46" spans="1:6" x14ac:dyDescent="0.25">
      <c r="A46" s="6">
        <v>9</v>
      </c>
      <c r="B46" s="6">
        <v>0.64002570031396377</v>
      </c>
      <c r="E46" s="6">
        <v>3.96875</v>
      </c>
      <c r="F46" s="6">
        <v>0.15615777379016482</v>
      </c>
    </row>
    <row r="47" spans="1:6" x14ac:dyDescent="0.25">
      <c r="A47" s="6">
        <v>9</v>
      </c>
      <c r="B47" s="6">
        <v>1</v>
      </c>
      <c r="E47" s="6">
        <v>3.96875</v>
      </c>
      <c r="F47" s="6">
        <v>-2.090672277306016E-2</v>
      </c>
    </row>
    <row r="48" spans="1:6" x14ac:dyDescent="0.25">
      <c r="A48" s="6">
        <v>9</v>
      </c>
      <c r="B48" s="6">
        <v>0.64002570031396377</v>
      </c>
      <c r="E48" s="6">
        <v>2.984375</v>
      </c>
      <c r="F48" s="6">
        <v>-2.090672277306016E-2</v>
      </c>
    </row>
    <row r="49" spans="1:6" x14ac:dyDescent="0.25">
      <c r="A49" s="6">
        <v>10</v>
      </c>
      <c r="B49" s="6">
        <v>0.64002570031396377</v>
      </c>
      <c r="E49" s="6">
        <v>2.984375</v>
      </c>
      <c r="F49" s="6">
        <v>-0.48217112205802493</v>
      </c>
    </row>
    <row r="50" spans="1:6" x14ac:dyDescent="0.25">
      <c r="A50" s="6">
        <v>10</v>
      </c>
      <c r="B50" s="6">
        <v>1</v>
      </c>
      <c r="E50" s="6">
        <v>1.9921875</v>
      </c>
      <c r="F50" s="6">
        <v>-0.48217112205802493</v>
      </c>
    </row>
    <row r="51" spans="1:6" x14ac:dyDescent="0.25">
      <c r="A51" s="6">
        <v>10</v>
      </c>
      <c r="B51" s="6">
        <v>0.64002570031396377</v>
      </c>
    </row>
    <row r="52" spans="1:6" x14ac:dyDescent="0.25">
      <c r="A52" s="6">
        <v>9.5</v>
      </c>
      <c r="B52" s="6">
        <v>0.64002570031396377</v>
      </c>
    </row>
    <row r="53" spans="1:6" x14ac:dyDescent="0.25">
      <c r="A53" s="6">
        <v>9.5</v>
      </c>
      <c r="B53" s="6">
        <v>0.57269044602945718</v>
      </c>
    </row>
    <row r="54" spans="1:6" x14ac:dyDescent="0.25">
      <c r="A54" s="6">
        <v>8.125</v>
      </c>
      <c r="B54" s="6">
        <v>0.57269044602945718</v>
      </c>
    </row>
    <row r="55" spans="1:6" x14ac:dyDescent="0.25">
      <c r="A55" s="6">
        <v>8.125</v>
      </c>
      <c r="B55" s="6">
        <v>0.54730922219170552</v>
      </c>
    </row>
    <row r="56" spans="1:6" x14ac:dyDescent="0.25">
      <c r="A56" s="6">
        <v>6.5625</v>
      </c>
      <c r="B56" s="6">
        <v>0.54730922219170552</v>
      </c>
    </row>
    <row r="57" spans="1:6" x14ac:dyDescent="0.25">
      <c r="A57" s="6">
        <v>6.5625</v>
      </c>
      <c r="B57" s="6">
        <v>0.3276879814018121</v>
      </c>
    </row>
    <row r="58" spans="1:6" x14ac:dyDescent="0.25">
      <c r="A58" s="6">
        <v>5.28125</v>
      </c>
      <c r="B58" s="6">
        <v>0.3276879814018121</v>
      </c>
    </row>
    <row r="59" spans="1:6" x14ac:dyDescent="0.25">
      <c r="A59" s="6">
        <v>5.28125</v>
      </c>
      <c r="B59" s="6">
        <v>0.15615777379016482</v>
      </c>
    </row>
    <row r="60" spans="1:6" x14ac:dyDescent="0.25">
      <c r="A60" s="6">
        <v>4.140625</v>
      </c>
      <c r="B60" s="6">
        <v>0.15615777379016482</v>
      </c>
    </row>
    <row r="61" spans="1:6" x14ac:dyDescent="0.25">
      <c r="A61" s="6">
        <v>4.140625</v>
      </c>
      <c r="B61" s="6">
        <v>-2.090672277306016E-2</v>
      </c>
    </row>
    <row r="62" spans="1:6" x14ac:dyDescent="0.25">
      <c r="A62" s="6">
        <v>3.0703125</v>
      </c>
      <c r="B62" s="6">
        <v>-2.090672277306016E-2</v>
      </c>
    </row>
    <row r="63" spans="1:6" x14ac:dyDescent="0.25">
      <c r="A63" s="6">
        <v>3.0703125</v>
      </c>
      <c r="B63" s="6">
        <v>-0.48217112205802493</v>
      </c>
    </row>
    <row r="64" spans="1:6" x14ac:dyDescent="0.25">
      <c r="A64" s="6">
        <v>2.03515625</v>
      </c>
      <c r="B64" s="6">
        <v>-0.48217112205802493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Y11"/>
  <sheetViews>
    <sheetView workbookViewId="0"/>
  </sheetViews>
  <sheetFormatPr baseColWidth="10" defaultRowHeight="15" x14ac:dyDescent="0.25"/>
  <sheetData>
    <row r="1" spans="1:25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</row>
    <row r="2" spans="1:25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</row>
    <row r="3" spans="1:25" x14ac:dyDescent="0.25">
      <c r="A3">
        <v>5180</v>
      </c>
      <c r="B3">
        <v>5180</v>
      </c>
      <c r="C3">
        <v>5180</v>
      </c>
      <c r="D3">
        <v>5180</v>
      </c>
      <c r="E3">
        <v>5180</v>
      </c>
      <c r="F3">
        <v>5180</v>
      </c>
      <c r="G3">
        <v>5180</v>
      </c>
      <c r="H3">
        <v>5180</v>
      </c>
      <c r="I3">
        <v>5180</v>
      </c>
      <c r="J3">
        <v>5180</v>
      </c>
      <c r="K3">
        <v>5180</v>
      </c>
      <c r="L3">
        <v>5180</v>
      </c>
      <c r="M3">
        <v>5180</v>
      </c>
      <c r="N3">
        <v>5180</v>
      </c>
      <c r="O3">
        <v>5180</v>
      </c>
      <c r="P3">
        <v>5180</v>
      </c>
      <c r="Q3">
        <v>5180</v>
      </c>
      <c r="R3">
        <v>5180</v>
      </c>
      <c r="S3">
        <v>5180</v>
      </c>
      <c r="T3">
        <v>5180</v>
      </c>
      <c r="U3">
        <v>5180</v>
      </c>
      <c r="V3">
        <v>5180</v>
      </c>
      <c r="W3">
        <v>5180</v>
      </c>
      <c r="X3">
        <v>5180</v>
      </c>
      <c r="Y3">
        <v>5180</v>
      </c>
    </row>
    <row r="4" spans="1:25" x14ac:dyDescent="0.25">
      <c r="A4" s="6">
        <v>8.08</v>
      </c>
      <c r="B4" s="6">
        <v>8.09</v>
      </c>
      <c r="C4" s="6">
        <v>7.63</v>
      </c>
      <c r="D4" s="6">
        <v>8.02</v>
      </c>
      <c r="E4" s="6">
        <v>7.86</v>
      </c>
      <c r="F4" s="6">
        <v>8.68</v>
      </c>
      <c r="G4" s="6">
        <v>8.17</v>
      </c>
      <c r="H4" s="6">
        <v>8.2799999999999994</v>
      </c>
      <c r="I4" s="6">
        <v>7.91</v>
      </c>
      <c r="J4" s="6">
        <v>8.11</v>
      </c>
      <c r="K4" s="6">
        <v>8.11</v>
      </c>
      <c r="L4" s="6">
        <v>8.16</v>
      </c>
      <c r="M4" s="6">
        <v>8.0299999999999994</v>
      </c>
      <c r="N4" s="6">
        <v>8.18</v>
      </c>
      <c r="O4" s="6">
        <v>7.95</v>
      </c>
      <c r="P4" s="6">
        <v>8.08</v>
      </c>
      <c r="Q4" s="6">
        <v>7.77</v>
      </c>
      <c r="R4" s="6">
        <v>7.98</v>
      </c>
      <c r="S4" s="6">
        <v>8.17</v>
      </c>
      <c r="T4" s="6">
        <v>7.95</v>
      </c>
      <c r="U4" s="6">
        <v>8.0299999999999994</v>
      </c>
      <c r="V4" s="6">
        <v>7.96</v>
      </c>
      <c r="W4" s="6">
        <v>8.1199999999999992</v>
      </c>
      <c r="X4" s="6">
        <v>7.97</v>
      </c>
      <c r="Y4" s="6">
        <v>8.09</v>
      </c>
    </row>
    <row r="5" spans="1:25" x14ac:dyDescent="0.25">
      <c r="A5" s="6">
        <v>1750.8333333333333</v>
      </c>
      <c r="B5" s="6">
        <v>1770</v>
      </c>
      <c r="C5" s="6">
        <v>1823.3333333333333</v>
      </c>
      <c r="D5" s="6">
        <v>1739.1666666666667</v>
      </c>
      <c r="E5" s="6">
        <v>1900.8333333333333</v>
      </c>
      <c r="F5" s="6">
        <v>1815.8333333333333</v>
      </c>
      <c r="G5" s="6">
        <v>1982.5</v>
      </c>
      <c r="H5" s="6">
        <v>2169.5</v>
      </c>
      <c r="I5" s="6">
        <v>1967.5</v>
      </c>
      <c r="J5" s="6">
        <v>1989.1666666666667</v>
      </c>
      <c r="K5" s="6">
        <v>1759.1666666666667</v>
      </c>
      <c r="L5" s="6">
        <v>1827.5</v>
      </c>
      <c r="M5" s="6">
        <v>1920.6666666666667</v>
      </c>
      <c r="N5" s="6">
        <v>2220</v>
      </c>
      <c r="O5" s="6">
        <v>1846.6666666666667</v>
      </c>
      <c r="P5" s="6">
        <v>1745</v>
      </c>
      <c r="Q5" s="6">
        <v>1950</v>
      </c>
      <c r="R5" s="6">
        <v>1936.8333333333333</v>
      </c>
      <c r="S5" s="6">
        <v>1739.1666666666667</v>
      </c>
      <c r="T5" s="6">
        <v>1723.3333333333333</v>
      </c>
      <c r="U5" s="6">
        <v>1753.3333333333333</v>
      </c>
      <c r="V5" s="6">
        <v>2250</v>
      </c>
      <c r="W5" s="6">
        <v>2162.5</v>
      </c>
      <c r="X5" s="6">
        <v>1794.1666666666667</v>
      </c>
      <c r="Y5" s="6">
        <v>1740</v>
      </c>
    </row>
    <row r="6" spans="1:25" x14ac:dyDescent="0.25">
      <c r="A6" s="6">
        <v>235</v>
      </c>
      <c r="B6" s="6">
        <v>232.5</v>
      </c>
      <c r="C6" s="6">
        <v>245</v>
      </c>
      <c r="D6" s="6">
        <v>265</v>
      </c>
      <c r="E6" s="6">
        <v>250</v>
      </c>
      <c r="F6" s="6">
        <v>240</v>
      </c>
      <c r="G6" s="6">
        <v>262.5</v>
      </c>
      <c r="H6" s="6">
        <v>272.5</v>
      </c>
      <c r="I6" s="6">
        <v>247.3</v>
      </c>
      <c r="J6" s="6">
        <v>317.5</v>
      </c>
      <c r="K6" s="6">
        <v>237.5</v>
      </c>
      <c r="L6" s="6">
        <v>232.5</v>
      </c>
      <c r="M6" s="6">
        <v>247.5</v>
      </c>
      <c r="N6" s="6">
        <v>275</v>
      </c>
      <c r="O6" s="6">
        <v>247.5</v>
      </c>
      <c r="P6" s="6">
        <v>232.5</v>
      </c>
      <c r="Q6" s="6">
        <v>252.5</v>
      </c>
      <c r="R6" s="6">
        <v>262.5</v>
      </c>
      <c r="S6" s="6">
        <v>240</v>
      </c>
      <c r="T6" s="6">
        <v>262.5</v>
      </c>
      <c r="U6" s="6">
        <v>235</v>
      </c>
      <c r="V6" s="6">
        <v>272.5</v>
      </c>
      <c r="W6" s="6">
        <v>272.5</v>
      </c>
      <c r="X6" s="6">
        <v>232.5</v>
      </c>
      <c r="Y6" s="6">
        <v>235</v>
      </c>
    </row>
    <row r="7" spans="1:25" x14ac:dyDescent="0.25">
      <c r="A7" s="6">
        <v>204.8</v>
      </c>
      <c r="B7" s="6">
        <v>163.80000000000001</v>
      </c>
      <c r="C7" s="6">
        <v>199.7</v>
      </c>
      <c r="D7" s="6">
        <v>179.2</v>
      </c>
      <c r="E7" s="6">
        <v>153.6</v>
      </c>
      <c r="F7" s="6">
        <v>166.4</v>
      </c>
      <c r="G7" s="6">
        <v>204.5</v>
      </c>
      <c r="H7" s="6">
        <v>192</v>
      </c>
      <c r="I7" s="6">
        <v>204.8</v>
      </c>
      <c r="J7" s="6">
        <v>204.8</v>
      </c>
      <c r="K7" s="6">
        <v>153.6</v>
      </c>
      <c r="L7" s="6">
        <v>163.80000000000001</v>
      </c>
      <c r="M7" s="6">
        <v>192</v>
      </c>
      <c r="N7" s="6">
        <v>222.7</v>
      </c>
      <c r="O7" s="6">
        <v>197.1</v>
      </c>
      <c r="P7" s="6">
        <v>179.2</v>
      </c>
      <c r="Q7" s="6">
        <v>204.8</v>
      </c>
      <c r="R7" s="6">
        <v>197.1</v>
      </c>
      <c r="S7" s="6">
        <v>204.8</v>
      </c>
      <c r="T7" s="6">
        <v>166.4</v>
      </c>
      <c r="U7" s="6">
        <v>151</v>
      </c>
      <c r="V7" s="6">
        <v>212.5</v>
      </c>
      <c r="W7" s="6">
        <v>235.5</v>
      </c>
      <c r="X7" s="6">
        <v>194.6</v>
      </c>
      <c r="Y7" s="6">
        <v>153.6</v>
      </c>
    </row>
    <row r="8" spans="1:25" x14ac:dyDescent="0.25">
      <c r="A8" s="6">
        <v>34</v>
      </c>
      <c r="B8" s="6">
        <v>19</v>
      </c>
      <c r="C8" s="6">
        <v>27</v>
      </c>
      <c r="D8" s="6">
        <v>31</v>
      </c>
      <c r="E8" s="6">
        <v>26</v>
      </c>
      <c r="F8" s="6">
        <v>21.5</v>
      </c>
      <c r="G8" s="6">
        <v>28.5</v>
      </c>
      <c r="H8" s="6">
        <v>30</v>
      </c>
      <c r="I8" s="6">
        <v>31</v>
      </c>
      <c r="J8" s="6">
        <v>31</v>
      </c>
      <c r="K8" s="6">
        <v>34</v>
      </c>
      <c r="L8" s="6">
        <v>23</v>
      </c>
      <c r="M8" s="6">
        <v>31</v>
      </c>
      <c r="N8" s="6">
        <v>34</v>
      </c>
      <c r="O8" s="6">
        <v>27</v>
      </c>
      <c r="P8" s="6">
        <v>19</v>
      </c>
      <c r="Q8" s="6">
        <v>26</v>
      </c>
      <c r="R8" s="6">
        <v>26</v>
      </c>
      <c r="S8" s="6">
        <v>32</v>
      </c>
      <c r="T8" s="6">
        <v>26</v>
      </c>
      <c r="U8" s="6">
        <v>23</v>
      </c>
      <c r="V8" s="6">
        <v>29</v>
      </c>
      <c r="W8" s="6">
        <v>34</v>
      </c>
      <c r="X8" s="6">
        <v>19</v>
      </c>
      <c r="Y8" s="6">
        <v>32</v>
      </c>
    </row>
    <row r="9" spans="1:25" x14ac:dyDescent="0.25">
      <c r="A9" s="6">
        <v>1187.5</v>
      </c>
      <c r="B9" s="6">
        <v>1087.5</v>
      </c>
      <c r="C9" s="6">
        <v>1225</v>
      </c>
      <c r="D9" s="6">
        <v>1037.5</v>
      </c>
      <c r="E9" s="6">
        <v>1187.5</v>
      </c>
      <c r="F9" s="6">
        <v>1187.5</v>
      </c>
      <c r="G9" s="6">
        <v>1162.5</v>
      </c>
      <c r="H9" s="6">
        <v>1225</v>
      </c>
      <c r="I9" s="6">
        <v>1350</v>
      </c>
      <c r="J9" s="6">
        <v>1375</v>
      </c>
      <c r="K9" s="6">
        <v>1037.5</v>
      </c>
      <c r="L9" s="6">
        <v>1112.5</v>
      </c>
      <c r="M9" s="6">
        <v>1050</v>
      </c>
      <c r="N9" s="6">
        <v>1312.5</v>
      </c>
      <c r="O9" s="6">
        <v>1200</v>
      </c>
      <c r="P9" s="6">
        <v>1162.5</v>
      </c>
      <c r="Q9" s="6">
        <v>1225</v>
      </c>
      <c r="R9" s="6">
        <v>1150</v>
      </c>
      <c r="S9" s="6">
        <v>1000</v>
      </c>
      <c r="T9" s="6">
        <v>1050</v>
      </c>
      <c r="U9" s="6">
        <v>1112.5</v>
      </c>
      <c r="V9" s="6">
        <v>1235.5</v>
      </c>
      <c r="W9" s="6">
        <v>1337.5</v>
      </c>
      <c r="X9" s="6">
        <v>1212.5</v>
      </c>
      <c r="Y9" s="6">
        <v>1000</v>
      </c>
    </row>
    <row r="10" spans="1:25" x14ac:dyDescent="0.25">
      <c r="A10" s="6">
        <v>12.5</v>
      </c>
      <c r="B10" s="6">
        <v>7.4</v>
      </c>
      <c r="C10" s="6">
        <v>13</v>
      </c>
      <c r="D10" s="6">
        <v>16</v>
      </c>
      <c r="E10" s="6">
        <v>22.5</v>
      </c>
      <c r="F10" s="6">
        <v>8.5</v>
      </c>
      <c r="G10" s="6">
        <v>31.5</v>
      </c>
      <c r="H10" s="6">
        <v>16.5</v>
      </c>
      <c r="I10" s="6">
        <v>6.5</v>
      </c>
      <c r="J10" s="6">
        <v>7</v>
      </c>
      <c r="K10" s="6">
        <v>12.5</v>
      </c>
      <c r="L10" s="6">
        <v>4</v>
      </c>
      <c r="M10" s="6">
        <v>9</v>
      </c>
      <c r="N10" s="6">
        <v>16</v>
      </c>
      <c r="O10" s="6">
        <v>11</v>
      </c>
      <c r="P10" s="6">
        <v>6</v>
      </c>
      <c r="Q10" s="6">
        <v>7.5</v>
      </c>
      <c r="R10" s="6">
        <v>29.5</v>
      </c>
      <c r="S10" s="6">
        <v>16.5</v>
      </c>
      <c r="T10" s="6">
        <v>11.5</v>
      </c>
      <c r="U10" s="6">
        <v>14</v>
      </c>
      <c r="V10" s="6">
        <v>14</v>
      </c>
      <c r="W10" s="6">
        <v>17</v>
      </c>
      <c r="X10" s="6">
        <v>14</v>
      </c>
      <c r="Y10" s="6">
        <v>22.5</v>
      </c>
    </row>
    <row r="11" spans="1:25" x14ac:dyDescent="0.25">
      <c r="A11" s="6">
        <v>195.2</v>
      </c>
      <c r="B11" s="6">
        <v>207.4</v>
      </c>
      <c r="C11" s="6">
        <v>207.4</v>
      </c>
      <c r="D11" s="6">
        <v>186.05</v>
      </c>
      <c r="E11" s="6">
        <v>201.3</v>
      </c>
      <c r="F11" s="6">
        <v>207.4</v>
      </c>
      <c r="G11" s="6">
        <v>189.1</v>
      </c>
      <c r="H11" s="6">
        <v>186.05</v>
      </c>
      <c r="I11" s="6">
        <v>198.25</v>
      </c>
      <c r="J11" s="6">
        <v>198.25</v>
      </c>
      <c r="K11" s="6">
        <v>198.25</v>
      </c>
      <c r="L11" s="6">
        <v>198.25</v>
      </c>
      <c r="M11" s="6">
        <v>198.25</v>
      </c>
      <c r="N11" s="6">
        <v>186.05</v>
      </c>
      <c r="O11" s="6">
        <v>204.35</v>
      </c>
      <c r="P11" s="6">
        <v>213.5</v>
      </c>
      <c r="Q11" s="6">
        <v>198.25</v>
      </c>
      <c r="R11" s="6">
        <v>192.15</v>
      </c>
      <c r="S11" s="6">
        <v>204.35</v>
      </c>
      <c r="T11" s="6">
        <v>204.35</v>
      </c>
      <c r="U11" s="6">
        <v>204.25</v>
      </c>
      <c r="V11" s="6">
        <v>183</v>
      </c>
      <c r="W11" s="6">
        <v>186.05</v>
      </c>
      <c r="X11" s="6">
        <v>192.15</v>
      </c>
      <c r="Y11" s="6">
        <v>195.2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ACP_HID</vt:lpstr>
      <vt:lpstr>ACP_HID1</vt:lpstr>
      <vt:lpstr>PCA_HID</vt:lpstr>
      <vt:lpstr>PCA_HID1</vt:lpstr>
      <vt:lpstr>Origin Data</vt:lpstr>
      <vt:lpstr>AHC_HID</vt:lpstr>
      <vt:lpstr>AHC_HID1</vt:lpstr>
      <vt:lpstr>AHC_HID2</vt:lpstr>
      <vt:lpstr>AHC_HID3</vt:lpstr>
      <vt:lpstr>AHC1_HID</vt:lpstr>
      <vt:lpstr>AHC1_HID1</vt:lpstr>
      <vt:lpstr>AHC2_HID</vt:lpstr>
      <vt:lpstr>AHC2_HID1</vt:lpstr>
      <vt:lpstr>AHC3_HID</vt:lpstr>
      <vt:lpstr>AHC3_HID1</vt:lpstr>
      <vt:lpstr>AHC chemical elements</vt:lpstr>
      <vt:lpstr>AHC water samples</vt:lpstr>
      <vt:lpstr>water groups Min MAx Mean</vt:lpstr>
      <vt:lpstr>PCA  data</vt:lpstr>
      <vt:lpstr>PCA_HID2</vt:lpstr>
      <vt:lpstr>PCA_HID3</vt:lpstr>
      <vt:lpstr>PCA</vt:lpstr>
      <vt:lpstr>WQI</vt:lpstr>
      <vt:lpstr>Binary diagrams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2020-04-09T16:54:29Z</dcterms:created>
  <dcterms:modified xsi:type="dcterms:W3CDTF">2020-08-28T13:39:20Z</dcterms:modified>
</cp:coreProperties>
</file>